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en_skoroszyt"/>
  <mc:AlternateContent xmlns:mc="http://schemas.openxmlformats.org/markup-compatibility/2006">
    <mc:Choice Requires="x15">
      <x15ac:absPath xmlns:x15ac="http://schemas.microsoft.com/office/spreadsheetml/2010/11/ac" url="W:\publiczny\PRZETARGI\2019 PRZETARGI\CAŁOROCZNA PIELĘGNACJA ZIELENI NISKIEJ 2020-2021- 98PN2019\"/>
    </mc:Choice>
  </mc:AlternateContent>
  <xr:revisionPtr revIDLastSave="0" documentId="13_ncr:1_{9F520235-FD3B-4CB4-86D1-7B8686202463}" xr6:coauthVersionLast="43" xr6:coauthVersionMax="43" xr10:uidLastSave="{00000000-0000-0000-0000-000000000000}"/>
  <bookViews>
    <workbookView xWindow="-120" yWindow="-120" windowWidth="29040" windowHeight="15840" tabRatio="885" activeTab="8" xr2:uid="{00000000-000D-0000-FFFF-FFFF00000000}"/>
  </bookViews>
  <sheets>
    <sheet name="CZ.1 ro2 Bielany" sheetId="1" r:id="rId1"/>
    <sheet name="CZ.2 ro3 Wola" sheetId="2" r:id="rId2"/>
    <sheet name="CZ.3 ro3 Bemowo " sheetId="3" r:id="rId3"/>
    <sheet name="CZ.4 ro5 Ochota" sheetId="4" r:id="rId4"/>
    <sheet name="CZ.5 ro5 Ursus" sheetId="5" r:id="rId5"/>
    <sheet name="CZ.6 ro5 Włochy" sheetId="6" r:id="rId6"/>
    <sheet name="CZ.7 ro9 Wawer" sheetId="7" r:id="rId7"/>
    <sheet name="CZ.8 ro9 Wesoła" sheetId="8" r:id="rId8"/>
    <sheet name="CZ.9 ro9 Rembertów" sheetId="9" r:id="rId9"/>
  </sheets>
  <definedNames>
    <definedName name="_xlnm.Print_Area" localSheetId="0">'CZ.1 ro2 Bielany'!$A$1:$W$42</definedName>
    <definedName name="_xlnm.Print_Area" localSheetId="1">'CZ.2 ro3 Wola'!$A$1:$W$43</definedName>
    <definedName name="_xlnm.Print_Area" localSheetId="2">'CZ.3 ro3 Bemowo '!$A$1:$W$23</definedName>
    <definedName name="_xlnm.Print_Area" localSheetId="3">'CZ.4 ro5 Ochota'!$A$1:$W$29</definedName>
    <definedName name="_xlnm.Print_Area" localSheetId="4">'CZ.5 ro5 Ursus'!$A$1:$W$27</definedName>
    <definedName name="_xlnm.Print_Area" localSheetId="5">'CZ.6 ro5 Włochy'!$A$1:$W$37</definedName>
    <definedName name="_xlnm.Print_Area" localSheetId="6">'CZ.7 ro9 Wawer'!$A$1:$W$42</definedName>
    <definedName name="_xlnm.Print_Area" localSheetId="7">'CZ.8 ro9 Wesoła'!$A$1:$W$16</definedName>
    <definedName name="_xlnm.Print_Area" localSheetId="8">'CZ.9 ro9 Rembertów'!$A$1:$W$17</definedName>
    <definedName name="Z_2B460A1A_BBF0_4786_9E04_F69A345E6DAD_.wvu.PrintArea" localSheetId="0" hidden="1">'CZ.1 ro2 Bielany'!$A$1:$W$42</definedName>
    <definedName name="Z_2B460A1A_BBF0_4786_9E04_F69A345E6DAD_.wvu.PrintArea" localSheetId="1" hidden="1">'CZ.2 ro3 Wola'!$A$1:$W$43</definedName>
    <definedName name="Z_2B460A1A_BBF0_4786_9E04_F69A345E6DAD_.wvu.PrintArea" localSheetId="2" hidden="1">'CZ.3 ro3 Bemowo '!$A$1:$W$23</definedName>
    <definedName name="Z_2B460A1A_BBF0_4786_9E04_F69A345E6DAD_.wvu.PrintArea" localSheetId="3" hidden="1">'CZ.4 ro5 Ochota'!$A$1:$W$29</definedName>
    <definedName name="Z_2B460A1A_BBF0_4786_9E04_F69A345E6DAD_.wvu.PrintArea" localSheetId="4" hidden="1">'CZ.5 ro5 Ursus'!$A$1:$W$27</definedName>
    <definedName name="Z_2B460A1A_BBF0_4786_9E04_F69A345E6DAD_.wvu.PrintArea" localSheetId="5" hidden="1">'CZ.6 ro5 Włochy'!$A$1:$W$37</definedName>
    <definedName name="Z_2B460A1A_BBF0_4786_9E04_F69A345E6DAD_.wvu.PrintArea" localSheetId="6" hidden="1">'CZ.7 ro9 Wawer'!$A$1:$W$42</definedName>
    <definedName name="Z_2B460A1A_BBF0_4786_9E04_F69A345E6DAD_.wvu.PrintArea" localSheetId="7" hidden="1">'CZ.8 ro9 Wesoła'!$A$1:$W$16</definedName>
    <definedName name="Z_2B460A1A_BBF0_4786_9E04_F69A345E6DAD_.wvu.PrintArea" localSheetId="8" hidden="1">'CZ.9 ro9 Rembertów'!$A$1:$W$17</definedName>
    <definedName name="Z_4BB1F9C1_C935_4556_9D83_D4ACB0B9E648_.wvu.PrintArea" localSheetId="0" hidden="1">'CZ.1 ro2 Bielany'!$A$1:$W$42</definedName>
    <definedName name="Z_4BB1F9C1_C935_4556_9D83_D4ACB0B9E648_.wvu.PrintArea" localSheetId="1" hidden="1">'CZ.2 ro3 Wola'!$A$1:$W$43</definedName>
    <definedName name="Z_4BB1F9C1_C935_4556_9D83_D4ACB0B9E648_.wvu.PrintArea" localSheetId="2" hidden="1">'CZ.3 ro3 Bemowo '!$A$1:$W$23</definedName>
    <definedName name="Z_4BB1F9C1_C935_4556_9D83_D4ACB0B9E648_.wvu.PrintArea" localSheetId="3" hidden="1">'CZ.4 ro5 Ochota'!$A$1:$W$29</definedName>
    <definedName name="Z_4BB1F9C1_C935_4556_9D83_D4ACB0B9E648_.wvu.PrintArea" localSheetId="4" hidden="1">'CZ.5 ro5 Ursus'!$A$1:$W$27</definedName>
    <definedName name="Z_4BB1F9C1_C935_4556_9D83_D4ACB0B9E648_.wvu.PrintArea" localSheetId="5" hidden="1">'CZ.6 ro5 Włochy'!$A$1:$W$37</definedName>
    <definedName name="Z_4BB1F9C1_C935_4556_9D83_D4ACB0B9E648_.wvu.PrintArea" localSheetId="6" hidden="1">'CZ.7 ro9 Wawer'!$A$1:$W$42</definedName>
    <definedName name="Z_4BB1F9C1_C935_4556_9D83_D4ACB0B9E648_.wvu.PrintArea" localSheetId="7" hidden="1">'CZ.8 ro9 Wesoła'!$A$1:$W$16</definedName>
    <definedName name="Z_4BB1F9C1_C935_4556_9D83_D4ACB0B9E648_.wvu.PrintArea" localSheetId="8" hidden="1">'CZ.9 ro9 Rembertów'!$A$1:$W$17</definedName>
    <definedName name="Z_53333DCC_34A3_4B3A_932F_7A6C369F7A13_.wvu.PrintArea" localSheetId="0" hidden="1">'CZ.1 ro2 Bielany'!$A$1:$S$42</definedName>
    <definedName name="Z_53333DCC_34A3_4B3A_932F_7A6C369F7A13_.wvu.PrintArea" localSheetId="1" hidden="1">'CZ.2 ro3 Wola'!$A$1:$S$43</definedName>
    <definedName name="Z_53333DCC_34A3_4B3A_932F_7A6C369F7A13_.wvu.PrintArea" localSheetId="2" hidden="1">'CZ.3 ro3 Bemowo '!$A$1:$S$21</definedName>
    <definedName name="Z_53333DCC_34A3_4B3A_932F_7A6C369F7A13_.wvu.PrintArea" localSheetId="3" hidden="1">'CZ.4 ro5 Ochota'!$A$1:$S$29</definedName>
    <definedName name="Z_53333DCC_34A3_4B3A_932F_7A6C369F7A13_.wvu.PrintArea" localSheetId="4" hidden="1">'CZ.5 ro5 Ursus'!$A$1:$S$27</definedName>
    <definedName name="Z_53333DCC_34A3_4B3A_932F_7A6C369F7A13_.wvu.PrintArea" localSheetId="5" hidden="1">'CZ.6 ro5 Włochy'!$A$1:$S$37</definedName>
    <definedName name="Z_53333DCC_34A3_4B3A_932F_7A6C369F7A13_.wvu.PrintArea" localSheetId="6" hidden="1">'CZ.7 ro9 Wawer'!$A$1:$S$42</definedName>
    <definedName name="Z_53333DCC_34A3_4B3A_932F_7A6C369F7A13_.wvu.PrintArea" localSheetId="7" hidden="1">'CZ.8 ro9 Wesoła'!$A$1:$S$17</definedName>
    <definedName name="Z_53333DCC_34A3_4B3A_932F_7A6C369F7A13_.wvu.PrintArea" localSheetId="8" hidden="1">'CZ.9 ro9 Rembertów'!$A$1:$S$17</definedName>
    <definedName name="Z_5C6F446E_274C_4FE1_A82E_1F676B31B95D_.wvu.PrintArea" localSheetId="0" hidden="1">'CZ.1 ro2 Bielany'!$A$1:$S$42</definedName>
    <definedName name="Z_5C6F446E_274C_4FE1_A82E_1F676B31B95D_.wvu.PrintArea" localSheetId="1" hidden="1">'CZ.2 ro3 Wola'!$A$1:$S$43</definedName>
    <definedName name="Z_5C6F446E_274C_4FE1_A82E_1F676B31B95D_.wvu.PrintArea" localSheetId="2" hidden="1">'CZ.3 ro3 Bemowo '!$A$1:$S$21</definedName>
    <definedName name="Z_5C6F446E_274C_4FE1_A82E_1F676B31B95D_.wvu.PrintArea" localSheetId="3" hidden="1">'CZ.4 ro5 Ochota'!$A$1:$S$29</definedName>
    <definedName name="Z_5C6F446E_274C_4FE1_A82E_1F676B31B95D_.wvu.PrintArea" localSheetId="4" hidden="1">'CZ.5 ro5 Ursus'!$A$1:$S$27</definedName>
    <definedName name="Z_5C6F446E_274C_4FE1_A82E_1F676B31B95D_.wvu.PrintArea" localSheetId="5" hidden="1">'CZ.6 ro5 Włochy'!$A$1:$S$37</definedName>
    <definedName name="Z_5C6F446E_274C_4FE1_A82E_1F676B31B95D_.wvu.PrintArea" localSheetId="6" hidden="1">'CZ.7 ro9 Wawer'!$A$1:$S$42</definedName>
    <definedName name="Z_5C6F446E_274C_4FE1_A82E_1F676B31B95D_.wvu.PrintArea" localSheetId="7" hidden="1">'CZ.8 ro9 Wesoła'!$A$1:$S$17</definedName>
    <definedName name="Z_5C6F446E_274C_4FE1_A82E_1F676B31B95D_.wvu.PrintArea" localSheetId="8" hidden="1">'CZ.9 ro9 Rembertów'!$A$1:$S$17</definedName>
    <definedName name="Z_A4C601E4_CEBB_41BE_B028_50378F3887B7_.wvu.PrintArea" localSheetId="0" hidden="1">'CZ.1 ro2 Bielany'!$A$1:$S$42</definedName>
    <definedName name="Z_A4C601E4_CEBB_41BE_B028_50378F3887B7_.wvu.PrintArea" localSheetId="1" hidden="1">'CZ.2 ro3 Wola'!$A$1:$S$43</definedName>
    <definedName name="Z_A4C601E4_CEBB_41BE_B028_50378F3887B7_.wvu.PrintArea" localSheetId="2" hidden="1">'CZ.3 ro3 Bemowo '!$A$1:$S$21</definedName>
    <definedName name="Z_A4C601E4_CEBB_41BE_B028_50378F3887B7_.wvu.PrintArea" localSheetId="3" hidden="1">'CZ.4 ro5 Ochota'!$A$1:$S$29</definedName>
    <definedName name="Z_A4C601E4_CEBB_41BE_B028_50378F3887B7_.wvu.PrintArea" localSheetId="4" hidden="1">'CZ.5 ro5 Ursus'!$A$1:$S$27</definedName>
    <definedName name="Z_A4C601E4_CEBB_41BE_B028_50378F3887B7_.wvu.PrintArea" localSheetId="5" hidden="1">'CZ.6 ro5 Włochy'!$A$1:$S$37</definedName>
    <definedName name="Z_A4C601E4_CEBB_41BE_B028_50378F3887B7_.wvu.PrintArea" localSheetId="6" hidden="1">'CZ.7 ro9 Wawer'!$A$1:$S$42</definedName>
    <definedName name="Z_A4C601E4_CEBB_41BE_B028_50378F3887B7_.wvu.PrintArea" localSheetId="7" hidden="1">'CZ.8 ro9 Wesoła'!$A$1:$S$17</definedName>
    <definedName name="Z_A4C601E4_CEBB_41BE_B028_50378F3887B7_.wvu.PrintArea" localSheetId="8" hidden="1">'CZ.9 ro9 Rembertów'!$A$1:$S$17</definedName>
    <definedName name="Z_C1506A67_834F_4B3B_989D_140BC2886E12_.wvu.PrintArea" localSheetId="0" hidden="1">'CZ.1 ro2 Bielany'!$A$1:$W$42</definedName>
    <definedName name="Z_C1506A67_834F_4B3B_989D_140BC2886E12_.wvu.PrintArea" localSheetId="1" hidden="1">'CZ.2 ro3 Wola'!$A$1:$W$43</definedName>
    <definedName name="Z_C1506A67_834F_4B3B_989D_140BC2886E12_.wvu.PrintArea" localSheetId="2" hidden="1">'CZ.3 ro3 Bemowo '!$A$1:$W$23</definedName>
    <definedName name="Z_C1506A67_834F_4B3B_989D_140BC2886E12_.wvu.PrintArea" localSheetId="3" hidden="1">'CZ.4 ro5 Ochota'!$A$1:$W$29</definedName>
    <definedName name="Z_C1506A67_834F_4B3B_989D_140BC2886E12_.wvu.PrintArea" localSheetId="4" hidden="1">'CZ.5 ro5 Ursus'!$A$1:$W$27</definedName>
    <definedName name="Z_C1506A67_834F_4B3B_989D_140BC2886E12_.wvu.PrintArea" localSheetId="5" hidden="1">'CZ.6 ro5 Włochy'!$A$1:$W$37</definedName>
    <definedName name="Z_C1506A67_834F_4B3B_989D_140BC2886E12_.wvu.PrintArea" localSheetId="6" hidden="1">'CZ.7 ro9 Wawer'!$A$1:$W$42</definedName>
    <definedName name="Z_C1506A67_834F_4B3B_989D_140BC2886E12_.wvu.PrintArea" localSheetId="7" hidden="1">'CZ.8 ro9 Wesoła'!$A$1:$W$16</definedName>
    <definedName name="Z_C1506A67_834F_4B3B_989D_140BC2886E12_.wvu.PrintArea" localSheetId="8" hidden="1">'CZ.9 ro9 Rembertów'!$A$1:$W$17</definedName>
    <definedName name="Z_D0372885_656D_4D9A_A42A_2B8327001C75_.wvu.PrintArea" localSheetId="0" hidden="1">'CZ.1 ro2 Bielany'!$A$1:$S$42</definedName>
    <definedName name="Z_D0372885_656D_4D9A_A42A_2B8327001C75_.wvu.PrintArea" localSheetId="1" hidden="1">'CZ.2 ro3 Wola'!$A$1:$S$43</definedName>
    <definedName name="Z_D0372885_656D_4D9A_A42A_2B8327001C75_.wvu.PrintArea" localSheetId="2" hidden="1">'CZ.3 ro3 Bemowo '!$A$1:$S$21</definedName>
    <definedName name="Z_D0372885_656D_4D9A_A42A_2B8327001C75_.wvu.PrintArea" localSheetId="3" hidden="1">'CZ.4 ro5 Ochota'!$A$1:$S$29</definedName>
    <definedName name="Z_D0372885_656D_4D9A_A42A_2B8327001C75_.wvu.PrintArea" localSheetId="4" hidden="1">'CZ.5 ro5 Ursus'!$A$1:$S$27</definedName>
    <definedName name="Z_D0372885_656D_4D9A_A42A_2B8327001C75_.wvu.PrintArea" localSheetId="5" hidden="1">'CZ.6 ro5 Włochy'!$A$1:$S$37</definedName>
    <definedName name="Z_D0372885_656D_4D9A_A42A_2B8327001C75_.wvu.PrintArea" localSheetId="6" hidden="1">'CZ.7 ro9 Wawer'!$A$1:$S$42</definedName>
    <definedName name="Z_D0372885_656D_4D9A_A42A_2B8327001C75_.wvu.PrintArea" localSheetId="7" hidden="1">'CZ.8 ro9 Wesoła'!$A$1:$S$17</definedName>
    <definedName name="Z_D0372885_656D_4D9A_A42A_2B8327001C75_.wvu.PrintArea" localSheetId="8" hidden="1">'CZ.9 ro9 Rembertów'!$A$1:$S$17</definedName>
    <definedName name="Z_F6F71843_C8E6_4AE9_8201_F30A1C036422_.wvu.PrintArea" localSheetId="0" hidden="1">'CZ.1 ro2 Bielany'!$A$1:$W$42</definedName>
    <definedName name="Z_F6F71843_C8E6_4AE9_8201_F30A1C036422_.wvu.PrintArea" localSheetId="1" hidden="1">'CZ.2 ro3 Wola'!$A$1:$W$43</definedName>
    <definedName name="Z_F6F71843_C8E6_4AE9_8201_F30A1C036422_.wvu.PrintArea" localSheetId="2" hidden="1">'CZ.3 ro3 Bemowo '!$A$1:$W$23</definedName>
    <definedName name="Z_F6F71843_C8E6_4AE9_8201_F30A1C036422_.wvu.PrintArea" localSheetId="3" hidden="1">'CZ.4 ro5 Ochota'!$A$1:$W$29</definedName>
    <definedName name="Z_F6F71843_C8E6_4AE9_8201_F30A1C036422_.wvu.PrintArea" localSheetId="4" hidden="1">'CZ.5 ro5 Ursus'!$A$1:$W$27</definedName>
    <definedName name="Z_F6F71843_C8E6_4AE9_8201_F30A1C036422_.wvu.PrintArea" localSheetId="5" hidden="1">'CZ.6 ro5 Włochy'!$A$1:$W$37</definedName>
    <definedName name="Z_F6F71843_C8E6_4AE9_8201_F30A1C036422_.wvu.PrintArea" localSheetId="6" hidden="1">'CZ.7 ro9 Wawer'!$A$1:$W$42</definedName>
    <definedName name="Z_F6F71843_C8E6_4AE9_8201_F30A1C036422_.wvu.PrintArea" localSheetId="7" hidden="1">'CZ.8 ro9 Wesoła'!$A$1:$W$16</definedName>
    <definedName name="Z_F6F71843_C8E6_4AE9_8201_F30A1C036422_.wvu.PrintArea" localSheetId="8" hidden="1">'CZ.9 ro9 Rembertów'!$A$1:$W$17</definedName>
  </definedNames>
  <calcPr calcId="181029" fullPrecision="0"/>
  <customWorkbookViews>
    <customWorkbookView name="Spóz-Byrska Katarzyna - Widok osobisty" guid="{2B460A1A-BBF0-4786-9E04-F69A345E6DAD}" mergeInterval="0" personalView="1" maximized="1" xWindow="-8" yWindow="-8" windowWidth="1936" windowHeight="1056" tabRatio="885" activeSheetId="3"/>
    <customWorkbookView name="Kowalska Agnieszka - Widok osobisty" guid="{4BB1F9C1-C935-4556-9D83-D4ACB0B9E648}" mergeInterval="0" personalView="1" maximized="1" xWindow="-8" yWindow="-8" windowWidth="1936" windowHeight="1056" tabRatio="885" activeSheetId="4"/>
    <customWorkbookView name="Burda Anna - Widok osobisty" guid="{F6F71843-C8E6-4AE9-8201-F30A1C036422}" mergeInterval="0" personalView="1" maximized="1" xWindow="-8" yWindow="-8" windowWidth="1936" windowHeight="1056" tabRatio="885" activeSheetId="4"/>
    <customWorkbookView name="Gayer-Bartosik Dominika - Widok osobisty" guid="{D0372885-656D-4D9A-A42A-2B8327001C75}" mergeInterval="0" personalView="1" maximized="1" windowWidth="1276" windowHeight="799" tabRatio="946" activeSheetId="4"/>
    <customWorkbookView name="Banach Magdalena - Widok osobisty" guid="{A4C601E4-CEBB-41BE-B028-50378F3887B7}" mergeInterval="0" personalView="1" maximized="1" windowWidth="1276" windowHeight="823" tabRatio="946" activeSheetId="3"/>
    <customWorkbookView name="Chorąży Celina - Widok osobisty" guid="{5C6F446E-274C-4FE1-A82E-1F676B31B95D}" mergeInterval="0" personalView="1" maximized="1" xWindow="-8" yWindow="-8" windowWidth="1936" windowHeight="1056" tabRatio="946" activeSheetId="13"/>
    <customWorkbookView name="Stępniak Agnieszka - Widok osobisty" guid="{53333DCC-34A3-4B3A-932F-7A6C369F7A13}" mergeInterval="0" personalView="1" maximized="1" xWindow="-8" yWindow="-8" windowWidth="1936" windowHeight="1056" tabRatio="946" activeSheetId="8"/>
    <customWorkbookView name="Druzd Agata - Widok osobisty" guid="{C1506A67-834F-4B3B-989D-140BC2886E12}" mergeInterval="0" personalView="1" maximized="1" xWindow="-8" yWindow="-8" windowWidth="1936" windowHeight="1056" tabRatio="885" activeSheetId="3"/>
  </customWorkbookViews>
</workbook>
</file>

<file path=xl/calcChain.xml><?xml version="1.0" encoding="utf-8"?>
<calcChain xmlns="http://schemas.openxmlformats.org/spreadsheetml/2006/main">
  <c r="H8" i="6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9" i="3"/>
  <c r="H10" i="3"/>
  <c r="H20" i="2"/>
  <c r="B4" i="2"/>
  <c r="J20" i="2" l="1"/>
  <c r="J10" i="3" l="1"/>
  <c r="H21" i="3"/>
  <c r="P4" i="5" l="1"/>
  <c r="O4" i="5"/>
  <c r="N4" i="5"/>
  <c r="M4" i="5"/>
  <c r="L4" i="5"/>
  <c r="K4" i="5"/>
  <c r="J4" i="5"/>
  <c r="H4" i="5"/>
  <c r="G4" i="5"/>
  <c r="F4" i="5"/>
  <c r="E4" i="5"/>
  <c r="D4" i="5"/>
  <c r="B4" i="5"/>
  <c r="D4" i="9"/>
  <c r="E4" i="9"/>
  <c r="H30" i="6" l="1"/>
  <c r="J30" i="6" s="1"/>
  <c r="H5" i="5"/>
  <c r="J5" i="5" s="1"/>
  <c r="W4" i="1" l="1"/>
  <c r="H16" i="8" l="1"/>
  <c r="J16" i="8" s="1"/>
  <c r="H15" i="8"/>
  <c r="J15" i="8" s="1"/>
  <c r="H14" i="8"/>
  <c r="J14" i="8" s="1"/>
  <c r="H13" i="8"/>
  <c r="J13" i="8" s="1"/>
  <c r="H12" i="8"/>
  <c r="J12" i="8" s="1"/>
  <c r="H11" i="8"/>
  <c r="J11" i="8" s="1"/>
  <c r="H10" i="8"/>
  <c r="J10" i="8" s="1"/>
  <c r="H9" i="8"/>
  <c r="J9" i="8" s="1"/>
  <c r="H8" i="8"/>
  <c r="J8" i="8" s="1"/>
  <c r="H7" i="8"/>
  <c r="J7" i="8" s="1"/>
  <c r="H6" i="8"/>
  <c r="J6" i="8" s="1"/>
  <c r="H5" i="8"/>
  <c r="J5" i="8" s="1"/>
  <c r="W4" i="8"/>
  <c r="V4" i="8"/>
  <c r="U4" i="8"/>
  <c r="Q4" i="8"/>
  <c r="P4" i="8"/>
  <c r="O4" i="8"/>
  <c r="N4" i="8"/>
  <c r="M4" i="8"/>
  <c r="L4" i="8"/>
  <c r="K4" i="8"/>
  <c r="G4" i="8"/>
  <c r="F4" i="8"/>
  <c r="E4" i="8"/>
  <c r="D4" i="8"/>
  <c r="B4" i="8"/>
  <c r="J4" i="8" l="1"/>
  <c r="H4" i="8"/>
  <c r="H42" i="7" l="1"/>
  <c r="J42" i="7" s="1"/>
  <c r="H41" i="7"/>
  <c r="J41" i="7" s="1"/>
  <c r="H40" i="7"/>
  <c r="J40" i="7" s="1"/>
  <c r="H39" i="7"/>
  <c r="J39" i="7" s="1"/>
  <c r="H38" i="7"/>
  <c r="J38" i="7" s="1"/>
  <c r="H37" i="7"/>
  <c r="J37" i="7" s="1"/>
  <c r="H36" i="7"/>
  <c r="J36" i="7" s="1"/>
  <c r="H35" i="7"/>
  <c r="J35" i="7" s="1"/>
  <c r="H34" i="7"/>
  <c r="J34" i="7" s="1"/>
  <c r="H33" i="7"/>
  <c r="J33" i="7" s="1"/>
  <c r="H32" i="7"/>
  <c r="J32" i="7" s="1"/>
  <c r="H31" i="7"/>
  <c r="J31" i="7" s="1"/>
  <c r="H30" i="7"/>
  <c r="J30" i="7" s="1"/>
  <c r="H29" i="7"/>
  <c r="J29" i="7" s="1"/>
  <c r="H28" i="7"/>
  <c r="J28" i="7" s="1"/>
  <c r="H27" i="7"/>
  <c r="J27" i="7" s="1"/>
  <c r="H26" i="7"/>
  <c r="J26" i="7" s="1"/>
  <c r="H25" i="7"/>
  <c r="J25" i="7" s="1"/>
  <c r="H24" i="7"/>
  <c r="J24" i="7" s="1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H17" i="7"/>
  <c r="J17" i="7" s="1"/>
  <c r="H16" i="7"/>
  <c r="J16" i="7" s="1"/>
  <c r="H15" i="7"/>
  <c r="J15" i="7" s="1"/>
  <c r="H14" i="7"/>
  <c r="J14" i="7" s="1"/>
  <c r="H13" i="7"/>
  <c r="J13" i="7" s="1"/>
  <c r="H12" i="7"/>
  <c r="J12" i="7" s="1"/>
  <c r="H11" i="7"/>
  <c r="J11" i="7" s="1"/>
  <c r="H10" i="7"/>
  <c r="J10" i="7" s="1"/>
  <c r="H9" i="7"/>
  <c r="J9" i="7" s="1"/>
  <c r="H8" i="7"/>
  <c r="J8" i="7" s="1"/>
  <c r="H7" i="7"/>
  <c r="H6" i="7"/>
  <c r="J6" i="7" s="1"/>
  <c r="H5" i="7"/>
  <c r="J5" i="7" s="1"/>
  <c r="W4" i="7"/>
  <c r="V4" i="7"/>
  <c r="U4" i="7"/>
  <c r="Q4" i="7"/>
  <c r="P4" i="7"/>
  <c r="O4" i="7"/>
  <c r="N4" i="7"/>
  <c r="M4" i="7"/>
  <c r="L4" i="7"/>
  <c r="K4" i="7"/>
  <c r="G4" i="7"/>
  <c r="F4" i="7"/>
  <c r="E4" i="7"/>
  <c r="D4" i="7"/>
  <c r="B4" i="7"/>
  <c r="H4" i="7" l="1"/>
  <c r="J7" i="7"/>
  <c r="J4" i="7" s="1"/>
  <c r="H17" i="9" l="1"/>
  <c r="J17" i="9" s="1"/>
  <c r="H16" i="9"/>
  <c r="J16" i="9" s="1"/>
  <c r="H15" i="9"/>
  <c r="J15" i="9" s="1"/>
  <c r="H14" i="9"/>
  <c r="J14" i="9" s="1"/>
  <c r="H13" i="9"/>
  <c r="J13" i="9" s="1"/>
  <c r="H12" i="9"/>
  <c r="J12" i="9" s="1"/>
  <c r="H11" i="9"/>
  <c r="J11" i="9" s="1"/>
  <c r="H10" i="9"/>
  <c r="J10" i="9" s="1"/>
  <c r="H9" i="9"/>
  <c r="J9" i="9" s="1"/>
  <c r="H8" i="9"/>
  <c r="J8" i="9" s="1"/>
  <c r="H7" i="9"/>
  <c r="J7" i="9" s="1"/>
  <c r="H6" i="9"/>
  <c r="J6" i="9" s="1"/>
  <c r="H5" i="9"/>
  <c r="J5" i="9" s="1"/>
  <c r="W4" i="9"/>
  <c r="V4" i="9"/>
  <c r="U4" i="9"/>
  <c r="Q4" i="9"/>
  <c r="P4" i="9"/>
  <c r="O4" i="9"/>
  <c r="N4" i="9"/>
  <c r="M4" i="9"/>
  <c r="L4" i="9"/>
  <c r="K4" i="9"/>
  <c r="G4" i="9"/>
  <c r="F4" i="9"/>
  <c r="B4" i="9"/>
  <c r="J4" i="9" l="1"/>
  <c r="H4" i="9"/>
  <c r="H37" i="6" l="1"/>
  <c r="J37" i="6" s="1"/>
  <c r="H36" i="6"/>
  <c r="J36" i="6" s="1"/>
  <c r="H35" i="6"/>
  <c r="J35" i="6" s="1"/>
  <c r="H34" i="6"/>
  <c r="J34" i="6" s="1"/>
  <c r="H33" i="6"/>
  <c r="J33" i="6" s="1"/>
  <c r="H32" i="6"/>
  <c r="J32" i="6" s="1"/>
  <c r="H31" i="6"/>
  <c r="J31" i="6" s="1"/>
  <c r="H29" i="6"/>
  <c r="J29" i="6" s="1"/>
  <c r="H28" i="6"/>
  <c r="J28" i="6" s="1"/>
  <c r="H27" i="6"/>
  <c r="J27" i="6" s="1"/>
  <c r="H26" i="6"/>
  <c r="J26" i="6" s="1"/>
  <c r="H25" i="6"/>
  <c r="J25" i="6" s="1"/>
  <c r="H24" i="6"/>
  <c r="J24" i="6" s="1"/>
  <c r="H23" i="6"/>
  <c r="J23" i="6" s="1"/>
  <c r="H22" i="6"/>
  <c r="J22" i="6" s="1"/>
  <c r="H21" i="6"/>
  <c r="J21" i="6" s="1"/>
  <c r="H20" i="6"/>
  <c r="J20" i="6" s="1"/>
  <c r="H19" i="6"/>
  <c r="J19" i="6" s="1"/>
  <c r="H18" i="6"/>
  <c r="J18" i="6" s="1"/>
  <c r="H17" i="6"/>
  <c r="J17" i="6" s="1"/>
  <c r="H16" i="6"/>
  <c r="J16" i="6" s="1"/>
  <c r="H15" i="6"/>
  <c r="J15" i="6" s="1"/>
  <c r="H14" i="6"/>
  <c r="J14" i="6" s="1"/>
  <c r="H13" i="6"/>
  <c r="J13" i="6" s="1"/>
  <c r="H12" i="6"/>
  <c r="J12" i="6" s="1"/>
  <c r="H11" i="6"/>
  <c r="J11" i="6" s="1"/>
  <c r="H10" i="6"/>
  <c r="J10" i="6" s="1"/>
  <c r="H9" i="6"/>
  <c r="J9" i="6" s="1"/>
  <c r="J8" i="6"/>
  <c r="H7" i="6"/>
  <c r="J7" i="6" s="1"/>
  <c r="H6" i="6"/>
  <c r="J6" i="6" s="1"/>
  <c r="H5" i="6"/>
  <c r="J5" i="6" s="1"/>
  <c r="W4" i="6"/>
  <c r="V4" i="6"/>
  <c r="U4" i="6"/>
  <c r="Q4" i="6"/>
  <c r="P4" i="6"/>
  <c r="O4" i="6"/>
  <c r="N4" i="6"/>
  <c r="M4" i="6"/>
  <c r="L4" i="6"/>
  <c r="K4" i="6"/>
  <c r="G4" i="6"/>
  <c r="F4" i="6"/>
  <c r="E4" i="6"/>
  <c r="D4" i="6"/>
  <c r="B4" i="6"/>
  <c r="J4" i="6" l="1"/>
  <c r="H4" i="6"/>
  <c r="H27" i="5" l="1"/>
  <c r="J27" i="5" s="1"/>
  <c r="H26" i="5"/>
  <c r="J26" i="5" s="1"/>
  <c r="H25" i="5"/>
  <c r="J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6" i="5"/>
  <c r="J16" i="5" s="1"/>
  <c r="H15" i="5"/>
  <c r="J15" i="5" s="1"/>
  <c r="H14" i="5"/>
  <c r="J14" i="5" s="1"/>
  <c r="H13" i="5"/>
  <c r="J13" i="5" s="1"/>
  <c r="H12" i="5"/>
  <c r="J12" i="5" s="1"/>
  <c r="H11" i="5"/>
  <c r="J11" i="5" s="1"/>
  <c r="H10" i="5"/>
  <c r="J10" i="5" s="1"/>
  <c r="H9" i="5"/>
  <c r="J9" i="5" s="1"/>
  <c r="H8" i="5"/>
  <c r="J8" i="5" s="1"/>
  <c r="H7" i="5"/>
  <c r="J7" i="5" s="1"/>
  <c r="H6" i="5"/>
  <c r="J6" i="5" s="1"/>
  <c r="W4" i="5"/>
  <c r="V4" i="5"/>
  <c r="U4" i="5"/>
  <c r="Q4" i="5"/>
  <c r="H29" i="4" l="1"/>
  <c r="J29" i="4" s="1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H5" i="4"/>
  <c r="J5" i="4" s="1"/>
  <c r="W4" i="4"/>
  <c r="V4" i="4"/>
  <c r="U4" i="4"/>
  <c r="Q4" i="4"/>
  <c r="P4" i="4"/>
  <c r="O4" i="4"/>
  <c r="N4" i="4"/>
  <c r="M4" i="4"/>
  <c r="L4" i="4"/>
  <c r="K4" i="4"/>
  <c r="G4" i="4"/>
  <c r="F4" i="4"/>
  <c r="E4" i="4"/>
  <c r="D4" i="4"/>
  <c r="B4" i="4"/>
  <c r="J4" i="4" l="1"/>
  <c r="H4" i="4"/>
  <c r="H43" i="2" l="1"/>
  <c r="J43" i="2" s="1"/>
  <c r="H42" i="2"/>
  <c r="J42" i="2" s="1"/>
  <c r="H41" i="2"/>
  <c r="J41" i="2" s="1"/>
  <c r="H40" i="2"/>
  <c r="J40" i="2" s="1"/>
  <c r="H39" i="2"/>
  <c r="J39" i="2" s="1"/>
  <c r="H38" i="2"/>
  <c r="J38" i="2" s="1"/>
  <c r="H37" i="2"/>
  <c r="J37" i="2" s="1"/>
  <c r="H36" i="2"/>
  <c r="J36" i="2" s="1"/>
  <c r="H35" i="2"/>
  <c r="J35" i="2" s="1"/>
  <c r="H34" i="2"/>
  <c r="J34" i="2" s="1"/>
  <c r="H33" i="2"/>
  <c r="J33" i="2" s="1"/>
  <c r="H32" i="2"/>
  <c r="J32" i="2" s="1"/>
  <c r="H31" i="2"/>
  <c r="J31" i="2" s="1"/>
  <c r="H30" i="2"/>
  <c r="J30" i="2" s="1"/>
  <c r="H29" i="2"/>
  <c r="J29" i="2" s="1"/>
  <c r="H28" i="2"/>
  <c r="J28" i="2" s="1"/>
  <c r="H27" i="2"/>
  <c r="J27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11" i="2"/>
  <c r="J11" i="2" s="1"/>
  <c r="H10" i="2"/>
  <c r="J10" i="2" s="1"/>
  <c r="H9" i="2"/>
  <c r="J9" i="2" s="1"/>
  <c r="H8" i="2"/>
  <c r="J8" i="2" s="1"/>
  <c r="H7" i="2"/>
  <c r="H6" i="2"/>
  <c r="J6" i="2" s="1"/>
  <c r="H5" i="2"/>
  <c r="J5" i="2" s="1"/>
  <c r="W4" i="2"/>
  <c r="V4" i="2"/>
  <c r="U4" i="2"/>
  <c r="T4" i="2"/>
  <c r="S4" i="2"/>
  <c r="R4" i="2"/>
  <c r="Q4" i="2"/>
  <c r="P4" i="2"/>
  <c r="O4" i="2"/>
  <c r="N4" i="2"/>
  <c r="M4" i="2"/>
  <c r="L4" i="2"/>
  <c r="K4" i="2"/>
  <c r="G4" i="2"/>
  <c r="F4" i="2"/>
  <c r="E4" i="2"/>
  <c r="D4" i="2"/>
  <c r="H4" i="2" l="1"/>
  <c r="J7" i="2"/>
  <c r="J4" i="2" s="1"/>
  <c r="J21" i="3" l="1"/>
  <c r="O20" i="3"/>
  <c r="N20" i="3"/>
  <c r="M20" i="3"/>
  <c r="L20" i="3"/>
  <c r="H19" i="3"/>
  <c r="J19" i="3" s="1"/>
  <c r="H18" i="3"/>
  <c r="J18" i="3" s="1"/>
  <c r="N17" i="3"/>
  <c r="N4" i="3" s="1"/>
  <c r="L17" i="3"/>
  <c r="H16" i="3"/>
  <c r="J16" i="3" s="1"/>
  <c r="H15" i="3"/>
  <c r="J15" i="3" s="1"/>
  <c r="H14" i="3"/>
  <c r="J14" i="3" s="1"/>
  <c r="H13" i="3"/>
  <c r="J13" i="3" s="1"/>
  <c r="H12" i="3"/>
  <c r="J12" i="3" s="1"/>
  <c r="O11" i="3"/>
  <c r="H11" i="3" s="1"/>
  <c r="J11" i="3" s="1"/>
  <c r="J9" i="3"/>
  <c r="H8" i="3"/>
  <c r="J8" i="3" s="1"/>
  <c r="L7" i="3"/>
  <c r="H6" i="3"/>
  <c r="J6" i="3" s="1"/>
  <c r="H5" i="3"/>
  <c r="J5" i="3" s="1"/>
  <c r="W4" i="3"/>
  <c r="V4" i="3"/>
  <c r="U4" i="3"/>
  <c r="Q4" i="3"/>
  <c r="P4" i="3"/>
  <c r="M4" i="3"/>
  <c r="K4" i="3"/>
  <c r="G4" i="3"/>
  <c r="F4" i="3"/>
  <c r="E4" i="3"/>
  <c r="D4" i="3"/>
  <c r="B4" i="3"/>
  <c r="H20" i="3" l="1"/>
  <c r="J20" i="3" s="1"/>
  <c r="L4" i="3"/>
  <c r="O4" i="3"/>
  <c r="H17" i="3"/>
  <c r="J17" i="3" s="1"/>
  <c r="H7" i="3"/>
  <c r="J7" i="3" s="1"/>
  <c r="J4" i="3" l="1"/>
  <c r="H4" i="3"/>
  <c r="H42" i="1" l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V4" i="1"/>
  <c r="U4" i="1"/>
  <c r="Q4" i="1"/>
  <c r="P4" i="1"/>
  <c r="O4" i="1"/>
  <c r="N4" i="1"/>
  <c r="M4" i="1"/>
  <c r="L4" i="1"/>
  <c r="K4" i="1"/>
  <c r="G4" i="1"/>
  <c r="F4" i="1"/>
  <c r="E4" i="1"/>
  <c r="D4" i="1"/>
  <c r="B4" i="1"/>
  <c r="J4" i="1" l="1"/>
  <c r="H4" i="1"/>
</calcChain>
</file>

<file path=xl/sharedStrings.xml><?xml version="1.0" encoding="utf-8"?>
<sst xmlns="http://schemas.openxmlformats.org/spreadsheetml/2006/main" count="490" uniqueCount="280">
  <si>
    <t>Nazwa ulicy</t>
  </si>
  <si>
    <t>KRZEWY 
STARE 
INNE 
(ar)</t>
  </si>
  <si>
    <t>KRZEWY 
MŁODE 
(ar)</t>
  </si>
  <si>
    <t>UMOC.
SKARPY
(ar)</t>
  </si>
  <si>
    <t>ŻYWOPŁ.
(ar)</t>
  </si>
  <si>
    <t>LOKALIZACJE</t>
  </si>
  <si>
    <t>RÓŻE 
OKRYW. 
 I KOLC.
(ar)</t>
  </si>
  <si>
    <t>POW.
ŻWIR.
(ar)</t>
  </si>
  <si>
    <t>SPRZĄT.
(ha)
3 razy
w tyg.</t>
  </si>
  <si>
    <t>SPRZĄT.
(ha)
5 razy
w tyg.</t>
  </si>
  <si>
    <t>NAW.
MIN.-ŻYW.
(ar)</t>
  </si>
  <si>
    <t>KWIETNIKI
Z SIEWU
(ar)</t>
  </si>
  <si>
    <t>KOSZENIE
TRAWNIKI
(ha) -
10 razy
w sezonie</t>
  </si>
  <si>
    <t>KARCZ.
KRZEWÓW
(szt.)</t>
  </si>
  <si>
    <t>GRABIENIE
(ha)</t>
  </si>
  <si>
    <t>KOSZENIE
ŁĄKI
KWIETNE
(ha)</t>
  </si>
  <si>
    <t>KOSZENIE
TRAWNIKI
(ha) -
3 razy
w sezonie</t>
  </si>
  <si>
    <t>CEBULE W TRAWNIKACH   (ar)</t>
  </si>
  <si>
    <t>INTERW. GRABIENIE TERENÓW
(ar)</t>
  </si>
  <si>
    <t>ŁAWKI z oparciem (szt.)</t>
  </si>
  <si>
    <t>ŁAWKI bez oparcia (szt.)</t>
  </si>
  <si>
    <t>PNĄCZA
(szt.)</t>
  </si>
  <si>
    <t>LOKALIZACJE I ILOŚCI - REJON 2 -  BIELANY</t>
  </si>
  <si>
    <t>ILOŚĆ.
MIS
(szt.)</t>
  </si>
  <si>
    <t>BYLINY (ar)</t>
  </si>
  <si>
    <t>Arkuszowa</t>
  </si>
  <si>
    <t>Broniewskiego</t>
  </si>
  <si>
    <t>Conrada</t>
  </si>
  <si>
    <t>Romaszewskiego</t>
  </si>
  <si>
    <t>Estrady</t>
  </si>
  <si>
    <t>Gwiaździsta</t>
  </si>
  <si>
    <t>Hłaski</t>
  </si>
  <si>
    <t>Jarzębskiego</t>
  </si>
  <si>
    <t>Kasprowicza</t>
  </si>
  <si>
    <t>Lektykarska</t>
  </si>
  <si>
    <t>Maczka (wraz z ul. Powązkowską)</t>
  </si>
  <si>
    <t>Marymoncka</t>
  </si>
  <si>
    <t>Mickiewicza</t>
  </si>
  <si>
    <t>Nocznickiego</t>
  </si>
  <si>
    <t>Oczapowskiego</t>
  </si>
  <si>
    <t>Opłotek</t>
  </si>
  <si>
    <t>Palisadowa</t>
  </si>
  <si>
    <t>Perzyńskiego</t>
  </si>
  <si>
    <t>Podczaszyńskiego</t>
  </si>
  <si>
    <t>Podleśna</t>
  </si>
  <si>
    <t>Przy Agorze</t>
  </si>
  <si>
    <t>Przybyszewskiego</t>
  </si>
  <si>
    <t>Pułkowa</t>
  </si>
  <si>
    <t>Reymonta</t>
  </si>
  <si>
    <t>Rudnickiego</t>
  </si>
  <si>
    <t>Rudzka</t>
  </si>
  <si>
    <t>Sacharowa</t>
  </si>
  <si>
    <t>Słowackiego (bez pasa środkowego)</t>
  </si>
  <si>
    <t>Sokratesa</t>
  </si>
  <si>
    <t>Trasa Mostu M.Skłodowskiej-Curie (wraz z ul. Prozy)</t>
  </si>
  <si>
    <t xml:space="preserve">Trenów </t>
  </si>
  <si>
    <t>Wólczyńska</t>
  </si>
  <si>
    <t>Wóycickiego</t>
  </si>
  <si>
    <t>Wybrzeże Gdyńskie</t>
  </si>
  <si>
    <t>Zgrupowania AK Kampinos</t>
  </si>
  <si>
    <t>Zjednoczenia</t>
  </si>
  <si>
    <t>Żeromskiego</t>
  </si>
  <si>
    <t>LOKALIZACJE I ILOŚCI - REJON 3 - BEMOWO</t>
  </si>
  <si>
    <t>4 Czerwca</t>
  </si>
  <si>
    <t>Bolimowska</t>
  </si>
  <si>
    <t>Człuchowska (Lazurowa - Rzędzińska)</t>
  </si>
  <si>
    <t>Dźwigowa (wiadukt kolejowy - Połczyńska)</t>
  </si>
  <si>
    <t>Dywizjonu 303 (trasa S8 - wiadukt kolejowy)</t>
  </si>
  <si>
    <t>Górczewska (granica miasta - wiadukt kolejowy)</t>
  </si>
  <si>
    <t>Kaliskiego</t>
  </si>
  <si>
    <t>Kocjana (Bolimowska - Kaliskiego)</t>
  </si>
  <si>
    <t>Lazurowa</t>
  </si>
  <si>
    <t>Połczyńska (granica miasta - wiadukt kolejowy)</t>
  </si>
  <si>
    <t>Powstańców Śląskich</t>
  </si>
  <si>
    <t>Radiowa (granica miasta - Dywizjonu 303)</t>
  </si>
  <si>
    <t>Szeligowska</t>
  </si>
  <si>
    <t>Wrocławska</t>
  </si>
  <si>
    <t>Żołnierzy Wyklętych</t>
  </si>
  <si>
    <t>LOKALIZACJE I ILOŚCI  - REJON 3 -WOLA</t>
  </si>
  <si>
    <t>Anielewicza (Jana Pawła II - Okopowa)</t>
  </si>
  <si>
    <t>Bema (Kasprzaka-Prądzyńskiego)</t>
  </si>
  <si>
    <t>Deotymy</t>
  </si>
  <si>
    <t>Dywizjonu 303 (Ks. Janusza-wiadukt kolejowy)</t>
  </si>
  <si>
    <t>Dzika (Jana Pawła II - Okopowa)</t>
  </si>
  <si>
    <t>Elekcyjna</t>
  </si>
  <si>
    <t>Gniewkowska (Ordona - Mszczonowska)</t>
  </si>
  <si>
    <t>Górczewska (Leszno - wiadukt kolejowy)</t>
  </si>
  <si>
    <t>Grzybowska (Jana Pawła II - Siedmiogrodzka)</t>
  </si>
  <si>
    <t>Jana Kazimierza</t>
  </si>
  <si>
    <t>Kasprzaka</t>
  </si>
  <si>
    <t>Kolejowa</t>
  </si>
  <si>
    <t>Księcia Janusza (Górczewska -Obozowa)</t>
  </si>
  <si>
    <t>Leszno</t>
  </si>
  <si>
    <t>Młynarska</t>
  </si>
  <si>
    <t>Obozowa</t>
  </si>
  <si>
    <t xml:space="preserve">Okopowa </t>
  </si>
  <si>
    <t>Olbrachta</t>
  </si>
  <si>
    <t>Ordona</t>
  </si>
  <si>
    <t>Ostroroga (Obozowa - Tatarska)</t>
  </si>
  <si>
    <t>Płocka</t>
  </si>
  <si>
    <t>Połczyńska (Studzienna-wiadukt kolejowy)</t>
  </si>
  <si>
    <t>Powązkowska (Okopowa - wiadukt)</t>
  </si>
  <si>
    <t>Prądzyńskiego</t>
  </si>
  <si>
    <t>Prosta</t>
  </si>
  <si>
    <t>Prymasa Tysiąclecia (wiadukt kolejowy przy Dw. Zachodnim - trasa S8)</t>
  </si>
  <si>
    <t>Redutowa</t>
  </si>
  <si>
    <t>Siedmiogrodzka</t>
  </si>
  <si>
    <t>Skierniewicka</t>
  </si>
  <si>
    <t>Smocza</t>
  </si>
  <si>
    <t>Solidarności (Jana Pawła II - Młynarska)</t>
  </si>
  <si>
    <t>Stawki (Jana Pawła II - Okopowa)</t>
  </si>
  <si>
    <t>Studzienna</t>
  </si>
  <si>
    <t>Towarowa</t>
  </si>
  <si>
    <t>Twarda/Pańska (odc.Prosta - Śliska)</t>
  </si>
  <si>
    <t>Wolska</t>
  </si>
  <si>
    <t>Żelazna</t>
  </si>
  <si>
    <t>Żytnia (Żelazna - Płocka)</t>
  </si>
  <si>
    <t>LOKALIZACJE I ILOŚCI - REJON 5 - OCHOTA</t>
  </si>
  <si>
    <t>Banacha (Grójecka-Żwirki i Wigury)</t>
  </si>
  <si>
    <t>Białobrzeska (Jerozolimskie-Dickensa)</t>
  </si>
  <si>
    <t>Bitwy Warszawskiej 1920 r. (Jerozolimskie-Grójecka)</t>
  </si>
  <si>
    <t>Dickensa (Szczęśliwicka-Pawińskiego)</t>
  </si>
  <si>
    <t>Drawska (Śmigłowca-Dickensa)</t>
  </si>
  <si>
    <t>Filtrowa (pl. Narutowicza-Krzywickiego)</t>
  </si>
  <si>
    <t>Grójecka (pl. Zawiszy-wiadukt PKP)</t>
  </si>
  <si>
    <t>Jerozolimskie (Rondo Czterdziestolatka-wiadukt PKP)</t>
  </si>
  <si>
    <t>Kopińska (Grójecka-Jerozolimskie)</t>
  </si>
  <si>
    <t>Korotyńskiego (Grójecka-Mołdawska)</t>
  </si>
  <si>
    <t>Koszykowa (Raszyńska-Niepodległości)</t>
  </si>
  <si>
    <t>Krzyckiego (Wawelska-Filtrowa)</t>
  </si>
  <si>
    <t>Krzywickiego (Wawelska - Koszykowa)</t>
  </si>
  <si>
    <t>Lindleya (Koszykowa - Al. Jerozolimskie)</t>
  </si>
  <si>
    <t>Mołdawska (Korotyńskiego - Racławicka)</t>
  </si>
  <si>
    <t>Niemcewicza (Jerozolimskie - Grójecka)</t>
  </si>
  <si>
    <t>Nowowiejska (Krzywickiego - Al. Niepodległości)</t>
  </si>
  <si>
    <t>Pawińskiego (Banacha - Korotyńskiego)</t>
  </si>
  <si>
    <t>Prymasa Tysiąclecia (Rondo Zesłańców Syberyjskich - wiadukt PKS)</t>
  </si>
  <si>
    <t>Racławicka (Mołdawska - Żwirki i Wigury)</t>
  </si>
  <si>
    <t>Raszyńska (Wawelska - Pl. Zawiszy)</t>
  </si>
  <si>
    <t>Szczęśliwicka (Dickensa - Al. Jerozolimskie)</t>
  </si>
  <si>
    <t>Śmigłowca (Jerozolimskie - Drawska)</t>
  </si>
  <si>
    <t>Wawelska (Grójecka - al. Niepodległości)</t>
  </si>
  <si>
    <t>Żwirki i Wigury (Wawelska-wiadukt PKP)</t>
  </si>
  <si>
    <t>LOKALIZACJE I ILOŚCI   - REJON 5 -URSUS</t>
  </si>
  <si>
    <t>Bony</t>
  </si>
  <si>
    <t>Cierlicka</t>
  </si>
  <si>
    <t>Dzieci Warszawy</t>
  </si>
  <si>
    <t>Gierdziejewskiego</t>
  </si>
  <si>
    <t>Jerozolimskie</t>
  </si>
  <si>
    <t>Kadłubka</t>
  </si>
  <si>
    <t>Kompani Kordian</t>
  </si>
  <si>
    <t>Konotopska</t>
  </si>
  <si>
    <t>Kościuszki</t>
  </si>
  <si>
    <t>Krzywoustego</t>
  </si>
  <si>
    <t>Orłów Piastowskich</t>
  </si>
  <si>
    <t>Plutonu AK 'Torpedy'</t>
  </si>
  <si>
    <t>Przejazdowa</t>
  </si>
  <si>
    <t>Pużaka</t>
  </si>
  <si>
    <t>Regulska</t>
  </si>
  <si>
    <t>Sosnkowskiego</t>
  </si>
  <si>
    <t>Spisaka</t>
  </si>
  <si>
    <t>Traktorzystów</t>
  </si>
  <si>
    <t>Walerego Sławka</t>
  </si>
  <si>
    <t>Warszawska/Jagiełły</t>
  </si>
  <si>
    <t>Zielonej Gęsi</t>
  </si>
  <si>
    <t>LOKALIZACJE I ILOŚCI  - REJON 5 - WŁOCHY</t>
  </si>
  <si>
    <t>1 Sierpnia (Krakowska - Żwirki i Wigury)</t>
  </si>
  <si>
    <t>Bolesława Chrobrego (Popularna - Kleszczowa)</t>
  </si>
  <si>
    <t>Cegielniania (Techników - Sympatyczna)</t>
  </si>
  <si>
    <t>Chrościciego (Obywatelska - Świerszcza)</t>
  </si>
  <si>
    <t>Działkowa (Łopuszańska - Krakowiaków)</t>
  </si>
  <si>
    <t>Dźwigowa (Wałowicka - wiadukt granica dzielnicy)</t>
  </si>
  <si>
    <t>Globusowa (Wałowicka - Popularna)</t>
  </si>
  <si>
    <t>Gniewkowska (Potrzebna - tory kolejowe granica dzielnicy)</t>
  </si>
  <si>
    <t>Hynka (Żwirki i Wigury - Al. Krakowska)</t>
  </si>
  <si>
    <t>Instalatorów (Krakowska - Równoległa)</t>
  </si>
  <si>
    <t>Jerozolimskie (odc. wiadukt PKP - węzeł "Salomea", z wyłączeniem węzła 'Salomea')</t>
  </si>
  <si>
    <t>Kinetyczna (Na Skraju - Karnawał, z wyłączeniem węzła "Kinetyczna" na przecięciu z południową obwodnicą Warszawy)</t>
  </si>
  <si>
    <t>Kleszczowa (Krańcowa - Bolesława Chrobrego)</t>
  </si>
  <si>
    <t>Komitetu Obrony Robotników dawna 17 Stycznia (Krakowska - Wirażowa)</t>
  </si>
  <si>
    <t>Krakowiaków (Działkowa - Al. Krakowska)</t>
  </si>
  <si>
    <t>Krakowska (odc. wiadukt PKP - granice miasta, z wyłączeniem węzła "Al. Krakowska" połóżonego na przecięciu z południową granicą Warszawy oraz pętli P+R Al.Krakowska)</t>
  </si>
  <si>
    <t>Leonidasa (Krakowiaków - Muszkieterów)</t>
  </si>
  <si>
    <t>Łopuszańska (Krańcowa - Al. Krakowska)</t>
  </si>
  <si>
    <t>Mineralna (Muszkieterów - Al. Krakowska)</t>
  </si>
  <si>
    <t>Muszkieterów (Leonidasa - Mineralna)</t>
  </si>
  <si>
    <t>Na Skraju (Krakowska - Kinetyczna)</t>
  </si>
  <si>
    <t>Orzechowa (Łopuszańska - Krakowiaków)</t>
  </si>
  <si>
    <t>Popularna (Bolesława Chrobrego-Jerozolimskie)</t>
  </si>
  <si>
    <t>Potrzebna (Świerszcza-Gniewkowska, odc. Północny)</t>
  </si>
  <si>
    <t>Równoległa (Instalatorów - Łopuszańska)</t>
  </si>
  <si>
    <t>Sympatyczna (Cegielniana - Potrzebna)</t>
  </si>
  <si>
    <t>Szyszkowa Al. Krakowska - Jutrzenki)</t>
  </si>
  <si>
    <t>Świerszcza (Traktorzystów - Potrzebna)</t>
  </si>
  <si>
    <t>Techników (Cegielniana - Popularna)</t>
  </si>
  <si>
    <t xml:space="preserve">Wałowicka </t>
  </si>
  <si>
    <t>Wirażowa (odcinki położone poza drogą ekspresową S79)</t>
  </si>
  <si>
    <t>Żwirki i Wigury (wiadukt PKP - 17 Stycznia)</t>
  </si>
  <si>
    <t>LOKALIZACJE I ILOŚCI  -  REMBERTÓW</t>
  </si>
  <si>
    <t>Chełmżyńska (Marsa do granic miasta)</t>
  </si>
  <si>
    <t>Chruściela</t>
  </si>
  <si>
    <t>Cyrulików (Marsa do granic miasta)</t>
  </si>
  <si>
    <t>Czwartaków</t>
  </si>
  <si>
    <t>Grzybowa</t>
  </si>
  <si>
    <t>Ilskiego (Marsa-Komandosów)</t>
  </si>
  <si>
    <t>Komandosów</t>
  </si>
  <si>
    <t>Marsa (Płowiecka-Cyrulików)</t>
  </si>
  <si>
    <t>Paderewskiego (Chruściela- Czwartaków)</t>
  </si>
  <si>
    <t>Strażacka</t>
  </si>
  <si>
    <t>Sztandarów</t>
  </si>
  <si>
    <t>Żołnierska (Marsa do torów kolejowych)</t>
  </si>
  <si>
    <t>Żołnierska (od torów kolejowych do granic dzielnicy)</t>
  </si>
  <si>
    <t>LOKALIZACJE I ILOŚCI  - WAWER</t>
  </si>
  <si>
    <t>Bronowska</t>
  </si>
  <si>
    <t>Bysławska</t>
  </si>
  <si>
    <t>Czecha</t>
  </si>
  <si>
    <t>Hiacyntowa</t>
  </si>
  <si>
    <t>Izbicka</t>
  </si>
  <si>
    <t>Kadetów</t>
  </si>
  <si>
    <t>Kajki</t>
  </si>
  <si>
    <t>Korkowa</t>
  </si>
  <si>
    <t>Kościuszkowców</t>
  </si>
  <si>
    <t>Lucerny</t>
  </si>
  <si>
    <t>Łysakowska</t>
  </si>
  <si>
    <t>Okularowa</t>
  </si>
  <si>
    <t>Patriotów (strona zach. i wsch.)</t>
  </si>
  <si>
    <t>Petuni  (Walcownicza - Techniczna)</t>
  </si>
  <si>
    <t>Płowiecka (Grochowska (Węzeł "Marsa") - Czecha)</t>
  </si>
  <si>
    <t>Podkowy (Złotej Jesieni- granice miasta)</t>
  </si>
  <si>
    <t>Powszechna   (Skrzyneckiego- Czecha)</t>
  </si>
  <si>
    <t>Pożaryskiego</t>
  </si>
  <si>
    <t>Przełęczy</t>
  </si>
  <si>
    <t>Przewodowa</t>
  </si>
  <si>
    <t>Rekrucka</t>
  </si>
  <si>
    <t>Skrzyneckiego</t>
  </si>
  <si>
    <t>Stepowa</t>
  </si>
  <si>
    <t>Szpotańskiego</t>
  </si>
  <si>
    <t>Techniczna</t>
  </si>
  <si>
    <t>Trakt Lubelski</t>
  </si>
  <si>
    <t>Trasa Siekierkowska (most- Bora Komorowskiego)</t>
  </si>
  <si>
    <t>Trasa Siekierkowska (Bora Komorowskiego-Płowiecka)</t>
  </si>
  <si>
    <t>Walcownicza</t>
  </si>
  <si>
    <t>Wał Miedzeszyński (Fieldorfa-Trasa Siekierkowska)</t>
  </si>
  <si>
    <t>Wał Miedzeszyński (Trakt Lubelski do granic miasta)</t>
  </si>
  <si>
    <t>Wał Miedzeszyński (Trasa Sikierkowska - Trakt Lubelski)</t>
  </si>
  <si>
    <t>Wąbrzeska</t>
  </si>
  <si>
    <t>Widoczna od ul. Błekitnej</t>
  </si>
  <si>
    <t>Wydawnicza</t>
  </si>
  <si>
    <t>Złotej Jesieni</t>
  </si>
  <si>
    <t>Zwoleńska</t>
  </si>
  <si>
    <t>Żegańska+Dzieci Polskich</t>
  </si>
  <si>
    <t>LOKALIZACJE I ILOŚCI  -  WESOŁA</t>
  </si>
  <si>
    <t>Armii Krajowej (Orla - Raczkiewicza)</t>
  </si>
  <si>
    <t>Borkowska (Nowoborkowska - Graniczna)</t>
  </si>
  <si>
    <t>Graniczna</t>
  </si>
  <si>
    <t>Jana Pawła II</t>
  </si>
  <si>
    <t>Niemcewicza (Raczkiewicza - Wspólna)</t>
  </si>
  <si>
    <t>Okuniewska</t>
  </si>
  <si>
    <t>Piłsudskiego</t>
  </si>
  <si>
    <t>Piłsudskiego przy Mc'Donalds</t>
  </si>
  <si>
    <t>Raczkiewicza</t>
  </si>
  <si>
    <t>Szosa Lubelska</t>
  </si>
  <si>
    <t>Trakt Brzeski</t>
  </si>
  <si>
    <t>Wspólna</t>
  </si>
  <si>
    <t>4 Czerwca 1989 r.</t>
  </si>
  <si>
    <t>nd</t>
  </si>
  <si>
    <t>Ryżowa (al. 4 Czerwca 1989 r. - Al. Jerozolimskie)</t>
  </si>
  <si>
    <t xml:space="preserve">Gierdziejewskiego (Połczyńska-granica miasta) </t>
  </si>
  <si>
    <t>Nowolipie (Smocza-Żelazna)</t>
  </si>
  <si>
    <t>Piastów Śląskich (Żołnierzy Wyklętych - Powstańców Śląskich)</t>
  </si>
  <si>
    <t>Ryżowa (Chrobrego - al.4 Czerwca 1989 r.)</t>
  </si>
  <si>
    <r>
      <t xml:space="preserve">Załącznik nr </t>
    </r>
    <r>
      <rPr>
        <b/>
        <sz val="10"/>
        <color rgb="FFFF0000"/>
        <rFont val="Arial"/>
        <family val="2"/>
        <charset val="238"/>
      </rPr>
      <t>2A</t>
    </r>
    <r>
      <rPr>
        <b/>
        <sz val="10"/>
        <color theme="1"/>
        <rFont val="Arial"/>
        <family val="2"/>
        <charset val="238"/>
      </rPr>
      <t xml:space="preserve"> do SIWZ nr sprawy 98/PN/2019 załącznik nr 2 do umowy</t>
    </r>
  </si>
  <si>
    <r>
      <t xml:space="preserve">Załącznik nr </t>
    </r>
    <r>
      <rPr>
        <b/>
        <sz val="10"/>
        <color rgb="FFFF0000"/>
        <rFont val="Arial"/>
        <family val="2"/>
        <charset val="238"/>
      </rPr>
      <t>2B</t>
    </r>
    <r>
      <rPr>
        <b/>
        <sz val="10"/>
        <color theme="1"/>
        <rFont val="Arial"/>
        <family val="2"/>
        <charset val="238"/>
      </rPr>
      <t xml:space="preserve"> do SWIZ Nr sprawy 98/PN/2019 Załącznik nr 2 do umowy</t>
    </r>
  </si>
  <si>
    <r>
      <t xml:space="preserve">Załącznik nr </t>
    </r>
    <r>
      <rPr>
        <b/>
        <sz val="10"/>
        <color rgb="FFFF0000"/>
        <rFont val="Arial"/>
        <family val="2"/>
        <charset val="238"/>
      </rPr>
      <t xml:space="preserve">2C </t>
    </r>
    <r>
      <rPr>
        <b/>
        <sz val="10"/>
        <color theme="1"/>
        <rFont val="Arial"/>
        <family val="2"/>
        <charset val="238"/>
      </rPr>
      <t>do SIWZ nr sprawy 98/PN/2019 Załącznik nr 2 do umowy</t>
    </r>
  </si>
  <si>
    <r>
      <t xml:space="preserve">Załącznik nr </t>
    </r>
    <r>
      <rPr>
        <b/>
        <sz val="10"/>
        <color rgb="FFFF0000"/>
        <rFont val="Arial"/>
        <family val="2"/>
        <charset val="238"/>
      </rPr>
      <t xml:space="preserve">2D </t>
    </r>
    <r>
      <rPr>
        <b/>
        <sz val="10"/>
        <color theme="1"/>
        <rFont val="Arial"/>
        <family val="2"/>
        <charset val="238"/>
      </rPr>
      <t>do SIWZ nr sprawy 98/PN/2019 Załącznik nr 2 do umowy</t>
    </r>
  </si>
  <si>
    <r>
      <t xml:space="preserve">Załącznik nr </t>
    </r>
    <r>
      <rPr>
        <b/>
        <sz val="10"/>
        <color rgb="FFFF0000"/>
        <rFont val="Arial"/>
        <family val="2"/>
        <charset val="238"/>
      </rPr>
      <t xml:space="preserve">2E </t>
    </r>
    <r>
      <rPr>
        <b/>
        <sz val="10"/>
        <color theme="1"/>
        <rFont val="Arial"/>
        <family val="2"/>
        <charset val="238"/>
      </rPr>
      <t>do SIWZ nr sprawy 98/PN/2019 Załącznik nr 2 do umowy</t>
    </r>
  </si>
  <si>
    <t>Załącznik nr 2F do SIWZ nr sprawy  98/PN/2019 Załącznik nr 2 do umowy</t>
  </si>
  <si>
    <r>
      <t xml:space="preserve">Załącznik nr </t>
    </r>
    <r>
      <rPr>
        <b/>
        <sz val="10"/>
        <color rgb="FFFF0000"/>
        <rFont val="Arial"/>
        <family val="2"/>
        <charset val="238"/>
      </rPr>
      <t xml:space="preserve">2G </t>
    </r>
    <r>
      <rPr>
        <b/>
        <sz val="10"/>
        <color theme="1"/>
        <rFont val="Arial"/>
        <family val="2"/>
        <charset val="238"/>
      </rPr>
      <t>do SIWZ nr sprawy  98/PN/2019 Załącznik nr 2 do umowy</t>
    </r>
  </si>
  <si>
    <r>
      <t xml:space="preserve">Załącznik nr </t>
    </r>
    <r>
      <rPr>
        <b/>
        <sz val="10"/>
        <color rgb="FFFF0000"/>
        <rFont val="Arial"/>
        <family val="2"/>
        <charset val="238"/>
      </rPr>
      <t xml:space="preserve">2H </t>
    </r>
    <r>
      <rPr>
        <b/>
        <sz val="10"/>
        <color theme="1"/>
        <rFont val="Arial"/>
        <family val="2"/>
        <charset val="238"/>
      </rPr>
      <t>do SIWZ nr sprawy 98/PN/2019 Załącznik nr 2 do umowy</t>
    </r>
  </si>
  <si>
    <r>
      <t xml:space="preserve">Załącznik nr </t>
    </r>
    <r>
      <rPr>
        <b/>
        <sz val="10"/>
        <color rgb="FFFF0000"/>
        <rFont val="Arial"/>
        <family val="2"/>
        <charset val="238"/>
      </rPr>
      <t xml:space="preserve">2I </t>
    </r>
    <r>
      <rPr>
        <b/>
        <sz val="10"/>
        <color theme="1"/>
        <rFont val="Arial"/>
        <family val="2"/>
        <charset val="238"/>
      </rPr>
      <t>do SIWZ nr sprawy 98/PN/2019 Załącznik nr 2 do umowy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</si>
</sst>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i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7"/>
      <color theme="1"/>
      <name val="Arial"/>
      <family val="2"/>
      <charset val="238"/>
    </font>
    <font>
      <b/>
      <i/>
      <sz val="7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" fillId="0" borderId="0"/>
  </cellStyleXfs>
  <cellXfs count="516">
    <xf numFmtId="0" fontId="0" fillId="0" borderId="0" xfId="0"/>
    <xf numFmtId="2" fontId="2" fillId="2" borderId="1" xfId="0" applyNumberFormat="1" applyFont="1" applyFill="1" applyBorder="1" applyAlignment="1">
      <alignment horizontal="center" vertical="top"/>
    </xf>
    <xf numFmtId="2" fontId="2" fillId="2" borderId="1" xfId="3" applyNumberFormat="1" applyFont="1" applyFill="1" applyBorder="1" applyAlignment="1">
      <alignment horizontal="center" vertical="top" wrapText="1"/>
    </xf>
    <xf numFmtId="2" fontId="2" fillId="0" borderId="1" xfId="3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4" applyNumberFormat="1" applyFont="1" applyFill="1" applyBorder="1" applyAlignment="1">
      <alignment horizontal="center" vertical="top" wrapText="1"/>
    </xf>
    <xf numFmtId="2" fontId="2" fillId="0" borderId="3" xfId="3" applyNumberFormat="1" applyFont="1" applyFill="1" applyBorder="1" applyAlignment="1">
      <alignment horizontal="center" vertical="top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5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 wrapText="1"/>
    </xf>
    <xf numFmtId="165" fontId="2" fillId="2" borderId="4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2" fontId="2" fillId="0" borderId="1" xfId="0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165" fontId="11" fillId="0" borderId="17" xfId="0" applyNumberFormat="1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top"/>
    </xf>
    <xf numFmtId="165" fontId="11" fillId="0" borderId="12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center" vertical="top"/>
    </xf>
    <xf numFmtId="165" fontId="11" fillId="0" borderId="29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top"/>
    </xf>
    <xf numFmtId="2" fontId="2" fillId="0" borderId="4" xfId="0" applyNumberFormat="1" applyFont="1" applyFill="1" applyBorder="1" applyAlignment="1">
      <alignment horizontal="center" vertical="top" wrapText="1"/>
    </xf>
    <xf numFmtId="2" fontId="2" fillId="0" borderId="4" xfId="3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/>
    </xf>
    <xf numFmtId="165" fontId="12" fillId="0" borderId="1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top"/>
    </xf>
    <xf numFmtId="2" fontId="5" fillId="2" borderId="2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top"/>
    </xf>
    <xf numFmtId="1" fontId="9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1" fontId="10" fillId="0" borderId="1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5" fillId="2" borderId="22" xfId="0" applyFont="1" applyFill="1" applyBorder="1" applyAlignment="1">
      <alignment vertical="center"/>
    </xf>
    <xf numFmtId="165" fontId="5" fillId="2" borderId="11" xfId="0" applyNumberFormat="1" applyFont="1" applyFill="1" applyBorder="1" applyAlignment="1">
      <alignment horizontal="center" vertical="center"/>
    </xf>
    <xf numFmtId="2" fontId="5" fillId="2" borderId="3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3" xfId="0" quotePrefix="1" applyNumberFormat="1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vertical="center"/>
    </xf>
    <xf numFmtId="165" fontId="5" fillId="2" borderId="32" xfId="0" applyNumberFormat="1" applyFont="1" applyFill="1" applyBorder="1" applyAlignment="1">
      <alignment horizontal="center" vertical="center"/>
    </xf>
    <xf numFmtId="165" fontId="5" fillId="2" borderId="33" xfId="0" applyNumberFormat="1" applyFont="1" applyFill="1" applyBorder="1" applyAlignment="1">
      <alignment horizontal="center" vertical="center"/>
    </xf>
    <xf numFmtId="2" fontId="5" fillId="2" borderId="34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3" xfId="3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horizontal="center" vertical="center"/>
    </xf>
    <xf numFmtId="2" fontId="5" fillId="2" borderId="35" xfId="0" applyNumberFormat="1" applyFont="1" applyFill="1" applyBorder="1" applyAlignment="1">
      <alignment horizontal="center" vertical="center"/>
    </xf>
    <xf numFmtId="2" fontId="5" fillId="2" borderId="1" xfId="0" quotePrefix="1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vertical="center"/>
    </xf>
    <xf numFmtId="2" fontId="10" fillId="2" borderId="1" xfId="3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2" fillId="2" borderId="35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2" fontId="2" fillId="2" borderId="4" xfId="3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center" vertical="center"/>
    </xf>
    <xf numFmtId="2" fontId="5" fillId="2" borderId="3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5" fillId="2" borderId="7" xfId="0" quotePrefix="1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vertical="center"/>
    </xf>
    <xf numFmtId="165" fontId="5" fillId="2" borderId="25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10" fillId="2" borderId="7" xfId="3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2" fontId="2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2" fontId="5" fillId="2" borderId="0" xfId="0" applyNumberFormat="1" applyFont="1" applyFill="1" applyAlignment="1">
      <alignment horizontal="center" vertical="top"/>
    </xf>
    <xf numFmtId="2" fontId="5" fillId="2" borderId="0" xfId="0" applyNumberFormat="1" applyFont="1" applyFill="1" applyAlignment="1">
      <alignment vertical="top"/>
    </xf>
    <xf numFmtId="165" fontId="12" fillId="0" borderId="29" xfId="0" applyNumberFormat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vertical="center" wrapText="1"/>
    </xf>
    <xf numFmtId="0" fontId="2" fillId="2" borderId="20" xfId="1" applyFont="1" applyFill="1" applyBorder="1" applyAlignment="1">
      <alignment vertical="center" wrapText="1"/>
    </xf>
    <xf numFmtId="0" fontId="2" fillId="2" borderId="21" xfId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165" fontId="11" fillId="0" borderId="39" xfId="0" applyNumberFormat="1" applyFont="1" applyFill="1" applyBorder="1" applyAlignment="1">
      <alignment horizontal="center" vertical="center" wrapText="1"/>
    </xf>
    <xf numFmtId="165" fontId="11" fillId="0" borderId="40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top"/>
    </xf>
    <xf numFmtId="2" fontId="5" fillId="2" borderId="22" xfId="0" applyNumberFormat="1" applyFont="1" applyFill="1" applyBorder="1" applyAlignment="1">
      <alignment vertical="center"/>
    </xf>
    <xf numFmtId="2" fontId="7" fillId="2" borderId="31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7" fillId="2" borderId="30" xfId="0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165" fontId="6" fillId="2" borderId="14" xfId="0" applyNumberFormat="1" applyFont="1" applyFill="1" applyBorder="1" applyAlignment="1">
      <alignment horizontal="center" vertical="center"/>
    </xf>
    <xf numFmtId="2" fontId="6" fillId="2" borderId="42" xfId="0" applyNumberFormat="1" applyFont="1" applyFill="1" applyBorder="1" applyAlignment="1">
      <alignment horizontal="center" vertical="center"/>
    </xf>
    <xf numFmtId="1" fontId="10" fillId="2" borderId="42" xfId="0" applyNumberFormat="1" applyFont="1" applyFill="1" applyBorder="1" applyAlignment="1">
      <alignment horizontal="center" vertical="center"/>
    </xf>
    <xf numFmtId="2" fontId="10" fillId="2" borderId="43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1" fontId="6" fillId="2" borderId="4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2" fontId="5" fillId="2" borderId="30" xfId="0" applyNumberFormat="1" applyFont="1" applyFill="1" applyBorder="1" applyAlignment="1">
      <alignment horizontal="center" vertical="center"/>
    </xf>
    <xf numFmtId="2" fontId="5" fillId="2" borderId="45" xfId="0" applyNumberFormat="1" applyFont="1" applyFill="1" applyBorder="1" applyAlignment="1">
      <alignment horizontal="center" vertical="center"/>
    </xf>
    <xf numFmtId="2" fontId="5" fillId="2" borderId="45" xfId="0" applyNumberFormat="1" applyFont="1" applyFill="1" applyBorder="1" applyAlignment="1">
      <alignment horizontal="center" vertical="top"/>
    </xf>
    <xf numFmtId="165" fontId="2" fillId="2" borderId="6" xfId="0" applyNumberFormat="1" applyFont="1" applyFill="1" applyBorder="1" applyAlignment="1">
      <alignment horizontal="center" vertical="center"/>
    </xf>
    <xf numFmtId="2" fontId="2" fillId="2" borderId="37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3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vertical="center"/>
    </xf>
    <xf numFmtId="2" fontId="5" fillId="2" borderId="46" xfId="0" applyNumberFormat="1" applyFont="1" applyFill="1" applyBorder="1" applyAlignment="1">
      <alignment horizontal="center" vertical="center"/>
    </xf>
    <xf numFmtId="2" fontId="5" fillId="2" borderId="46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vertical="center"/>
    </xf>
    <xf numFmtId="165" fontId="12" fillId="0" borderId="17" xfId="0" applyNumberFormat="1" applyFont="1" applyFill="1" applyBorder="1" applyAlignment="1">
      <alignment horizontal="center" vertical="center" wrapText="1"/>
    </xf>
    <xf numFmtId="165" fontId="12" fillId="0" borderId="19" xfId="0" applyNumberFormat="1" applyFont="1" applyFill="1" applyBorder="1" applyAlignment="1">
      <alignment horizontal="center" vertical="center" wrapText="1"/>
    </xf>
    <xf numFmtId="165" fontId="11" fillId="0" borderId="41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5" fillId="4" borderId="22" xfId="0" applyFont="1" applyFill="1" applyBorder="1" applyAlignment="1">
      <alignment vertical="center" wrapText="1"/>
    </xf>
    <xf numFmtId="2" fontId="5" fillId="2" borderId="47" xfId="0" applyNumberFormat="1" applyFont="1" applyFill="1" applyBorder="1" applyAlignment="1">
      <alignment horizontal="center" vertical="center"/>
    </xf>
    <xf numFmtId="2" fontId="2" fillId="2" borderId="33" xfId="3" applyNumberFormat="1" applyFont="1" applyFill="1" applyBorder="1" applyAlignment="1">
      <alignment horizontal="center" vertical="center" wrapText="1"/>
    </xf>
    <xf numFmtId="2" fontId="5" fillId="2" borderId="33" xfId="0" applyNumberFormat="1" applyFont="1" applyFill="1" applyBorder="1" applyAlignment="1">
      <alignment vertical="center"/>
    </xf>
    <xf numFmtId="2" fontId="5" fillId="2" borderId="38" xfId="0" applyNumberFormat="1" applyFont="1" applyFill="1" applyBorder="1" applyAlignment="1">
      <alignment horizontal="center" vertical="center"/>
    </xf>
    <xf numFmtId="2" fontId="5" fillId="2" borderId="48" xfId="0" applyNumberFormat="1" applyFont="1" applyFill="1" applyBorder="1" applyAlignment="1">
      <alignment horizontal="center" vertical="center"/>
    </xf>
    <xf numFmtId="2" fontId="5" fillId="2" borderId="33" xfId="0" applyNumberFormat="1" applyFont="1" applyFill="1" applyBorder="1" applyAlignment="1">
      <alignment horizontal="center" vertical="top"/>
    </xf>
    <xf numFmtId="2" fontId="5" fillId="2" borderId="48" xfId="0" applyNumberFormat="1" applyFont="1" applyFill="1" applyBorder="1" applyAlignment="1">
      <alignment horizontal="center" vertical="top"/>
    </xf>
    <xf numFmtId="0" fontId="5" fillId="2" borderId="49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5" fillId="2" borderId="50" xfId="0" applyFont="1" applyFill="1" applyBorder="1" applyAlignment="1">
      <alignment horizontal="center" vertical="top"/>
    </xf>
    <xf numFmtId="0" fontId="5" fillId="4" borderId="20" xfId="0" applyFont="1" applyFill="1" applyBorder="1" applyAlignment="1">
      <alignment vertical="center" wrapText="1"/>
    </xf>
    <xf numFmtId="4" fontId="5" fillId="2" borderId="20" xfId="0" applyNumberFormat="1" applyFont="1" applyFill="1" applyBorder="1" applyAlignment="1">
      <alignment vertical="center" wrapText="1"/>
    </xf>
    <xf numFmtId="2" fontId="5" fillId="2" borderId="20" xfId="0" applyNumberFormat="1" applyFont="1" applyFill="1" applyBorder="1" applyAlignment="1">
      <alignment vertical="center" wrapText="1"/>
    </xf>
    <xf numFmtId="2" fontId="5" fillId="4" borderId="20" xfId="0" applyNumberFormat="1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0" fontId="5" fillId="2" borderId="5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2" fillId="0" borderId="38" xfId="0" applyNumberFormat="1" applyFont="1" applyFill="1" applyBorder="1" applyAlignment="1">
      <alignment horizontal="center" vertical="top"/>
    </xf>
    <xf numFmtId="165" fontId="2" fillId="0" borderId="33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 wrapText="1"/>
    </xf>
    <xf numFmtId="165" fontId="2" fillId="2" borderId="4" xfId="0" applyNumberFormat="1" applyFont="1" applyFill="1" applyBorder="1" applyAlignment="1">
      <alignment horizontal="center" vertical="top"/>
    </xf>
    <xf numFmtId="2" fontId="2" fillId="2" borderId="35" xfId="0" applyNumberFormat="1" applyFont="1" applyFill="1" applyBorder="1" applyAlignment="1">
      <alignment horizontal="center" vertical="top"/>
    </xf>
    <xf numFmtId="165" fontId="2" fillId="0" borderId="11" xfId="0" applyNumberFormat="1" applyFont="1" applyFill="1" applyBorder="1" applyAlignment="1">
      <alignment horizontal="center" vertical="top"/>
    </xf>
    <xf numFmtId="165" fontId="2" fillId="0" borderId="3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vertical="top"/>
    </xf>
    <xf numFmtId="165" fontId="2" fillId="2" borderId="4" xfId="0" applyNumberFormat="1" applyFont="1" applyFill="1" applyBorder="1" applyAlignment="1">
      <alignment horizontal="center" vertical="top" wrapText="1"/>
    </xf>
    <xf numFmtId="2" fontId="2" fillId="2" borderId="35" xfId="0" applyNumberFormat="1" applyFont="1" applyFill="1" applyBorder="1" applyAlignment="1">
      <alignment horizontal="center" vertical="top" wrapText="1"/>
    </xf>
    <xf numFmtId="165" fontId="2" fillId="2" borderId="6" xfId="0" applyNumberFormat="1" applyFont="1" applyFill="1" applyBorder="1" applyAlignment="1">
      <alignment horizontal="center" vertical="top"/>
    </xf>
    <xf numFmtId="2" fontId="2" fillId="2" borderId="37" xfId="0" applyNumberFormat="1" applyFont="1" applyFill="1" applyBorder="1" applyAlignment="1">
      <alignment horizontal="center" vertical="top"/>
    </xf>
    <xf numFmtId="165" fontId="2" fillId="0" borderId="25" xfId="0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 wrapText="1"/>
    </xf>
    <xf numFmtId="2" fontId="2" fillId="0" borderId="7" xfId="3" applyNumberFormat="1" applyFont="1" applyFill="1" applyBorder="1" applyAlignment="1">
      <alignment horizontal="center" vertical="top" wrapText="1"/>
    </xf>
    <xf numFmtId="2" fontId="2" fillId="2" borderId="7" xfId="3" applyNumberFormat="1" applyFont="1" applyFill="1" applyBorder="1" applyAlignment="1">
      <alignment horizontal="center" vertical="top" wrapText="1"/>
    </xf>
    <xf numFmtId="2" fontId="6" fillId="2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vertical="top" wrapText="1"/>
    </xf>
    <xf numFmtId="165" fontId="2" fillId="2" borderId="11" xfId="0" applyNumberFormat="1" applyFont="1" applyFill="1" applyBorder="1" applyAlignment="1">
      <alignment horizontal="center" vertical="top"/>
    </xf>
    <xf numFmtId="2" fontId="2" fillId="2" borderId="31" xfId="0" applyNumberFormat="1" applyFont="1" applyFill="1" applyBorder="1" applyAlignment="1">
      <alignment horizontal="center" vertical="top"/>
    </xf>
    <xf numFmtId="2" fontId="13" fillId="2" borderId="3" xfId="0" applyNumberFormat="1" applyFont="1" applyFill="1" applyBorder="1" applyAlignment="1">
      <alignment horizontal="center" vertical="top" wrapText="1"/>
    </xf>
    <xf numFmtId="2" fontId="13" fillId="2" borderId="15" xfId="0" applyNumberFormat="1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3" xfId="3" applyNumberFormat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vertical="top" wrapText="1"/>
    </xf>
    <xf numFmtId="2" fontId="13" fillId="2" borderId="1" xfId="0" applyNumberFormat="1" applyFont="1" applyFill="1" applyBorder="1" applyAlignment="1">
      <alignment horizontal="center" vertical="top" wrapText="1"/>
    </xf>
    <xf numFmtId="2" fontId="13" fillId="2" borderId="5" xfId="0" applyNumberFormat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vertical="top" wrapText="1"/>
    </xf>
    <xf numFmtId="2" fontId="2" fillId="2" borderId="7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 wrapText="1"/>
    </xf>
    <xf numFmtId="2" fontId="2" fillId="2" borderId="31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vertical="top"/>
    </xf>
    <xf numFmtId="2" fontId="5" fillId="2" borderId="33" xfId="0" applyNumberFormat="1" applyFont="1" applyFill="1" applyBorder="1" applyAlignment="1">
      <alignment vertical="top"/>
    </xf>
    <xf numFmtId="2" fontId="5" fillId="2" borderId="38" xfId="0" applyNumberFormat="1" applyFont="1" applyFill="1" applyBorder="1" applyAlignment="1">
      <alignment horizontal="center" vertical="top"/>
    </xf>
    <xf numFmtId="2" fontId="5" fillId="2" borderId="35" xfId="0" applyNumberFormat="1" applyFont="1" applyFill="1" applyBorder="1" applyAlignment="1">
      <alignment horizontal="center" vertical="top"/>
    </xf>
    <xf numFmtId="2" fontId="5" fillId="2" borderId="37" xfId="0" applyNumberFormat="1" applyFont="1" applyFill="1" applyBorder="1" applyAlignment="1">
      <alignment horizontal="center" vertical="top"/>
    </xf>
    <xf numFmtId="165" fontId="11" fillId="0" borderId="2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5" fillId="2" borderId="34" xfId="0" applyNumberFormat="1" applyFont="1" applyFill="1" applyBorder="1" applyAlignment="1">
      <alignment horizontal="center" vertical="top"/>
    </xf>
    <xf numFmtId="0" fontId="15" fillId="2" borderId="0" xfId="0" applyFont="1" applyFill="1" applyAlignment="1">
      <alignment vertical="top"/>
    </xf>
    <xf numFmtId="165" fontId="12" fillId="0" borderId="14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top"/>
    </xf>
    <xf numFmtId="2" fontId="6" fillId="2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6" fillId="2" borderId="27" xfId="0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1" fontId="6" fillId="0" borderId="29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top"/>
    </xf>
    <xf numFmtId="0" fontId="2" fillId="0" borderId="22" xfId="8" applyFont="1" applyFill="1" applyBorder="1" applyAlignment="1">
      <alignment vertical="top" wrapText="1"/>
    </xf>
    <xf numFmtId="165" fontId="5" fillId="2" borderId="11" xfId="8" applyNumberFormat="1" applyFont="1" applyFill="1" applyBorder="1" applyAlignment="1">
      <alignment horizontal="center" vertical="top" wrapText="1"/>
    </xf>
    <xf numFmtId="2" fontId="5" fillId="2" borderId="31" xfId="8" applyNumberFormat="1" applyFont="1" applyFill="1" applyBorder="1" applyAlignment="1">
      <alignment horizontal="center" vertical="top" wrapText="1"/>
    </xf>
    <xf numFmtId="2" fontId="13" fillId="2" borderId="30" xfId="0" applyNumberFormat="1" applyFont="1" applyFill="1" applyBorder="1" applyAlignment="1">
      <alignment horizontal="center" vertical="top" wrapText="1"/>
    </xf>
    <xf numFmtId="165" fontId="5" fillId="2" borderId="3" xfId="8" applyNumberFormat="1" applyFont="1" applyFill="1" applyBorder="1" applyAlignment="1">
      <alignment horizontal="center" vertical="top" wrapText="1"/>
    </xf>
    <xf numFmtId="2" fontId="2" fillId="0" borderId="32" xfId="0" applyNumberFormat="1" applyFont="1" applyFill="1" applyBorder="1" applyAlignment="1">
      <alignment horizontal="center" vertical="top" wrapText="1"/>
    </xf>
    <xf numFmtId="2" fontId="17" fillId="2" borderId="33" xfId="0" applyNumberFormat="1" applyFont="1" applyFill="1" applyBorder="1" applyAlignment="1">
      <alignment horizontal="center" vertical="top" wrapText="1"/>
    </xf>
    <xf numFmtId="2" fontId="10" fillId="0" borderId="38" xfId="3" applyNumberFormat="1" applyFont="1" applyFill="1" applyBorder="1" applyAlignment="1">
      <alignment horizontal="center" vertical="top" wrapText="1"/>
    </xf>
    <xf numFmtId="2" fontId="2" fillId="2" borderId="33" xfId="0" applyNumberFormat="1" applyFont="1" applyFill="1" applyBorder="1" applyAlignment="1">
      <alignment vertical="top"/>
    </xf>
    <xf numFmtId="2" fontId="2" fillId="2" borderId="33" xfId="0" applyNumberFormat="1" applyFont="1" applyFill="1" applyBorder="1" applyAlignment="1">
      <alignment horizontal="center" vertical="top"/>
    </xf>
    <xf numFmtId="2" fontId="2" fillId="2" borderId="38" xfId="0" applyNumberFormat="1" applyFont="1" applyFill="1" applyBorder="1" applyAlignment="1">
      <alignment horizontal="center" vertical="top"/>
    </xf>
    <xf numFmtId="2" fontId="2" fillId="2" borderId="34" xfId="0" applyNumberFormat="1" applyFont="1" applyFill="1" applyBorder="1" applyAlignment="1">
      <alignment horizontal="center" vertical="top"/>
    </xf>
    <xf numFmtId="0" fontId="2" fillId="2" borderId="32" xfId="0" applyFont="1" applyFill="1" applyBorder="1" applyAlignment="1">
      <alignment vertical="top"/>
    </xf>
    <xf numFmtId="0" fontId="2" fillId="0" borderId="20" xfId="8" applyFont="1" applyFill="1" applyBorder="1" applyAlignment="1">
      <alignment vertical="top" wrapText="1"/>
    </xf>
    <xf numFmtId="165" fontId="2" fillId="2" borderId="4" xfId="8" applyNumberFormat="1" applyFont="1" applyFill="1" applyBorder="1" applyAlignment="1">
      <alignment horizontal="center" vertical="top" wrapText="1"/>
    </xf>
    <xf numFmtId="2" fontId="2" fillId="2" borderId="35" xfId="8" applyNumberFormat="1" applyFont="1" applyFill="1" applyBorder="1" applyAlignment="1">
      <alignment horizontal="center" vertical="top" wrapText="1"/>
    </xf>
    <xf numFmtId="2" fontId="13" fillId="2" borderId="2" xfId="0" applyNumberFormat="1" applyFont="1" applyFill="1" applyBorder="1" applyAlignment="1">
      <alignment horizontal="center" vertical="top" wrapText="1"/>
    </xf>
    <xf numFmtId="165" fontId="2" fillId="2" borderId="1" xfId="8" applyNumberFormat="1" applyFont="1" applyFill="1" applyBorder="1" applyAlignment="1">
      <alignment horizontal="center" vertical="top" wrapText="1"/>
    </xf>
    <xf numFmtId="2" fontId="17" fillId="2" borderId="1" xfId="0" applyNumberFormat="1" applyFont="1" applyFill="1" applyBorder="1" applyAlignment="1">
      <alignment horizontal="center" vertical="top" wrapText="1"/>
    </xf>
    <xf numFmtId="2" fontId="2" fillId="0" borderId="35" xfId="3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165" fontId="5" fillId="2" borderId="4" xfId="8" applyNumberFormat="1" applyFont="1" applyFill="1" applyBorder="1" applyAlignment="1">
      <alignment horizontal="center" vertical="top" wrapText="1"/>
    </xf>
    <xf numFmtId="2" fontId="5" fillId="2" borderId="35" xfId="8" applyNumberFormat="1" applyFont="1" applyFill="1" applyBorder="1" applyAlignment="1">
      <alignment horizontal="center" vertical="top" wrapText="1"/>
    </xf>
    <xf numFmtId="165" fontId="5" fillId="2" borderId="1" xfId="8" applyNumberFormat="1" applyFont="1" applyFill="1" applyBorder="1" applyAlignment="1">
      <alignment horizontal="center" vertical="top" wrapText="1"/>
    </xf>
    <xf numFmtId="2" fontId="10" fillId="0" borderId="35" xfId="3" applyNumberFormat="1" applyFont="1" applyFill="1" applyBorder="1" applyAlignment="1">
      <alignment horizontal="center" vertical="top" wrapText="1"/>
    </xf>
    <xf numFmtId="0" fontId="2" fillId="0" borderId="21" xfId="8" applyFont="1" applyFill="1" applyBorder="1" applyAlignment="1">
      <alignment vertical="top" wrapText="1"/>
    </xf>
    <xf numFmtId="165" fontId="5" fillId="2" borderId="6" xfId="8" applyNumberFormat="1" applyFont="1" applyFill="1" applyBorder="1" applyAlignment="1">
      <alignment horizontal="center" vertical="top" wrapText="1"/>
    </xf>
    <xf numFmtId="2" fontId="5" fillId="2" borderId="37" xfId="8" applyNumberFormat="1" applyFont="1" applyFill="1" applyBorder="1" applyAlignment="1">
      <alignment horizontal="center" vertical="top" wrapText="1"/>
    </xf>
    <xf numFmtId="2" fontId="13" fillId="2" borderId="7" xfId="0" applyNumberFormat="1" applyFont="1" applyFill="1" applyBorder="1" applyAlignment="1">
      <alignment horizontal="center" vertical="top" wrapText="1"/>
    </xf>
    <xf numFmtId="2" fontId="13" fillId="2" borderId="9" xfId="0" applyNumberFormat="1" applyFont="1" applyFill="1" applyBorder="1" applyAlignment="1">
      <alignment horizontal="center" vertical="top" wrapText="1"/>
    </xf>
    <xf numFmtId="165" fontId="5" fillId="2" borderId="7" xfId="8" applyNumberFormat="1" applyFont="1" applyFill="1" applyBorder="1" applyAlignment="1">
      <alignment horizontal="center" vertical="top" wrapText="1"/>
    </xf>
    <xf numFmtId="2" fontId="13" fillId="2" borderId="8" xfId="0" applyNumberFormat="1" applyFont="1" applyFill="1" applyBorder="1" applyAlignment="1">
      <alignment horizontal="center"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7" fillId="2" borderId="7" xfId="0" applyNumberFormat="1" applyFont="1" applyFill="1" applyBorder="1" applyAlignment="1">
      <alignment horizontal="center" vertical="top" wrapText="1"/>
    </xf>
    <xf numFmtId="2" fontId="10" fillId="0" borderId="37" xfId="4" applyNumberFormat="1" applyFont="1" applyFill="1" applyBorder="1" applyAlignment="1">
      <alignment horizontal="center" vertical="top" wrapText="1"/>
    </xf>
    <xf numFmtId="2" fontId="2" fillId="2" borderId="9" xfId="0" applyNumberFormat="1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top"/>
    </xf>
    <xf numFmtId="2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10" fillId="0" borderId="24" xfId="0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 wrapText="1"/>
    </xf>
    <xf numFmtId="165" fontId="12" fillId="0" borderId="18" xfId="0" applyNumberFormat="1" applyFont="1" applyFill="1" applyBorder="1" applyAlignment="1">
      <alignment horizontal="center" vertical="center" wrapText="1"/>
    </xf>
    <xf numFmtId="165" fontId="12" fillId="0" borderId="28" xfId="0" applyNumberFormat="1" applyFont="1" applyFill="1" applyBorder="1" applyAlignment="1">
      <alignment horizontal="center" vertical="center" wrapText="1"/>
    </xf>
    <xf numFmtId="165" fontId="12" fillId="0" borderId="54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vertical="center"/>
    </xf>
    <xf numFmtId="165" fontId="10" fillId="0" borderId="16" xfId="0" applyNumberFormat="1" applyFont="1" applyFill="1" applyBorder="1" applyAlignment="1">
      <alignment horizontal="center" vertical="center"/>
    </xf>
    <xf numFmtId="165" fontId="10" fillId="0" borderId="28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165" fontId="10" fillId="0" borderId="17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top"/>
    </xf>
    <xf numFmtId="2" fontId="10" fillId="0" borderId="14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2" fillId="0" borderId="49" xfId="8" applyFont="1" applyFill="1" applyBorder="1" applyAlignment="1">
      <alignment vertical="top" wrapText="1"/>
    </xf>
    <xf numFmtId="165" fontId="2" fillId="3" borderId="11" xfId="8" applyNumberFormat="1" applyFont="1" applyFill="1" applyBorder="1" applyAlignment="1">
      <alignment horizontal="center" vertical="top"/>
    </xf>
    <xf numFmtId="164" fontId="2" fillId="3" borderId="31" xfId="8" applyNumberFormat="1" applyFont="1" applyFill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165" fontId="2" fillId="0" borderId="33" xfId="0" applyNumberFormat="1" applyFont="1" applyFill="1" applyBorder="1" applyAlignment="1">
      <alignment horizontal="center" vertical="top" wrapText="1"/>
    </xf>
    <xf numFmtId="165" fontId="2" fillId="0" borderId="47" xfId="0" applyNumberFormat="1" applyFont="1" applyBorder="1" applyAlignment="1">
      <alignment vertical="top"/>
    </xf>
    <xf numFmtId="2" fontId="2" fillId="0" borderId="33" xfId="3" applyNumberFormat="1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/>
    </xf>
    <xf numFmtId="0" fontId="2" fillId="0" borderId="50" xfId="8" applyFont="1" applyFill="1" applyBorder="1" applyAlignment="1">
      <alignment vertical="top" wrapText="1"/>
    </xf>
    <xf numFmtId="165" fontId="2" fillId="3" borderId="4" xfId="8" applyNumberFormat="1" applyFont="1" applyFill="1" applyBorder="1" applyAlignment="1">
      <alignment horizontal="center" vertical="top"/>
    </xf>
    <xf numFmtId="164" fontId="2" fillId="3" borderId="35" xfId="8" applyNumberFormat="1" applyFont="1" applyFill="1" applyBorder="1" applyAlignment="1">
      <alignment horizontal="center" vertical="top"/>
    </xf>
    <xf numFmtId="2" fontId="2" fillId="0" borderId="5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50" xfId="8" applyFont="1" applyFill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2" fontId="2" fillId="0" borderId="5" xfId="3" applyNumberFormat="1" applyFont="1" applyFill="1" applyBorder="1" applyAlignment="1">
      <alignment horizontal="center" vertical="top" wrapText="1"/>
    </xf>
    <xf numFmtId="2" fontId="2" fillId="3" borderId="35" xfId="8" applyNumberFormat="1" applyFont="1" applyFill="1" applyBorder="1" applyAlignment="1">
      <alignment horizontal="center" vertical="top"/>
    </xf>
    <xf numFmtId="2" fontId="2" fillId="0" borderId="4" xfId="0" applyNumberFormat="1" applyFont="1" applyFill="1" applyBorder="1" applyAlignment="1">
      <alignment horizontal="center" vertical="top"/>
    </xf>
    <xf numFmtId="0" fontId="2" fillId="0" borderId="50" xfId="8" applyFont="1" applyBorder="1" applyAlignment="1">
      <alignment vertical="top" wrapText="1"/>
    </xf>
    <xf numFmtId="0" fontId="2" fillId="0" borderId="50" xfId="8" applyFont="1" applyFill="1" applyBorder="1" applyAlignment="1">
      <alignment horizontal="left" vertical="top" wrapText="1"/>
    </xf>
    <xf numFmtId="165" fontId="2" fillId="3" borderId="1" xfId="8" applyNumberFormat="1" applyFont="1" applyFill="1" applyBorder="1" applyAlignment="1">
      <alignment horizontal="center" vertical="top"/>
    </xf>
    <xf numFmtId="0" fontId="2" fillId="0" borderId="51" xfId="8" applyFont="1" applyFill="1" applyBorder="1" applyAlignment="1">
      <alignment vertical="top" wrapText="1"/>
    </xf>
    <xf numFmtId="165" fontId="2" fillId="3" borderId="6" xfId="8" applyNumberFormat="1" applyFont="1" applyFill="1" applyBorder="1" applyAlignment="1">
      <alignment horizontal="center" vertical="top"/>
    </xf>
    <xf numFmtId="2" fontId="2" fillId="3" borderId="37" xfId="8" applyNumberFormat="1" applyFont="1" applyFill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 wrapText="1"/>
    </xf>
    <xf numFmtId="165" fontId="2" fillId="3" borderId="7" xfId="8" applyNumberFormat="1" applyFont="1" applyFill="1" applyBorder="1" applyAlignment="1">
      <alignment horizontal="center" vertical="top"/>
    </xf>
    <xf numFmtId="165" fontId="2" fillId="0" borderId="8" xfId="0" applyNumberFormat="1" applyFont="1" applyBorder="1" applyAlignment="1">
      <alignment vertical="top"/>
    </xf>
    <xf numFmtId="2" fontId="2" fillId="0" borderId="7" xfId="4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2" fontId="2" fillId="2" borderId="7" xfId="0" applyNumberFormat="1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2" fontId="2" fillId="3" borderId="0" xfId="8" applyNumberFormat="1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Border="1" applyAlignment="1">
      <alignment vertical="top"/>
    </xf>
    <xf numFmtId="2" fontId="10" fillId="0" borderId="0" xfId="4" applyNumberFormat="1" applyFont="1" applyFill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/>
    </xf>
    <xf numFmtId="165" fontId="11" fillId="0" borderId="5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top"/>
    </xf>
    <xf numFmtId="164" fontId="5" fillId="0" borderId="31" xfId="0" applyNumberFormat="1" applyFont="1" applyBorder="1" applyAlignment="1">
      <alignment horizontal="center" vertical="top"/>
    </xf>
    <xf numFmtId="165" fontId="5" fillId="2" borderId="32" xfId="8" applyNumberFormat="1" applyFont="1" applyFill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center" vertical="top"/>
    </xf>
    <xf numFmtId="2" fontId="5" fillId="0" borderId="32" xfId="0" applyNumberFormat="1" applyFont="1" applyBorder="1" applyAlignment="1">
      <alignment horizontal="center" vertical="top"/>
    </xf>
    <xf numFmtId="2" fontId="13" fillId="2" borderId="33" xfId="0" applyNumberFormat="1" applyFont="1" applyFill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/>
    </xf>
    <xf numFmtId="2" fontId="5" fillId="0" borderId="33" xfId="0" applyNumberFormat="1" applyFont="1" applyBorder="1" applyAlignment="1">
      <alignment horizontal="center" vertical="top"/>
    </xf>
    <xf numFmtId="164" fontId="5" fillId="0" borderId="35" xfId="0" applyNumberFormat="1" applyFont="1" applyBorder="1" applyAlignment="1">
      <alignment horizontal="center" vertical="top"/>
    </xf>
    <xf numFmtId="165" fontId="5" fillId="0" borderId="1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165" fontId="5" fillId="0" borderId="35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2" fontId="5" fillId="0" borderId="35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164" fontId="5" fillId="0" borderId="37" xfId="0" applyNumberFormat="1" applyFont="1" applyBorder="1" applyAlignment="1">
      <alignment horizontal="center" vertical="top"/>
    </xf>
    <xf numFmtId="165" fontId="5" fillId="0" borderId="7" xfId="0" applyNumberFormat="1" applyFont="1" applyBorder="1" applyAlignment="1">
      <alignment horizontal="center" vertical="top"/>
    </xf>
    <xf numFmtId="2" fontId="5" fillId="0" borderId="55" xfId="0" applyNumberFormat="1" applyFont="1" applyBorder="1" applyAlignment="1">
      <alignment horizontal="center" vertical="top"/>
    </xf>
    <xf numFmtId="2" fontId="5" fillId="0" borderId="7" xfId="0" applyNumberFormat="1" applyFont="1" applyBorder="1" applyAlignment="1">
      <alignment horizontal="center" vertical="top"/>
    </xf>
    <xf numFmtId="0" fontId="6" fillId="2" borderId="27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center"/>
    </xf>
    <xf numFmtId="2" fontId="6" fillId="2" borderId="27" xfId="0" applyNumberFormat="1" applyFont="1" applyFill="1" applyBorder="1" applyAlignment="1">
      <alignment vertical="top" wrapText="1"/>
    </xf>
    <xf numFmtId="0" fontId="2" fillId="2" borderId="47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vertical="top"/>
    </xf>
    <xf numFmtId="0" fontId="2" fillId="2" borderId="4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165" fontId="11" fillId="0" borderId="56" xfId="0" applyNumberFormat="1" applyFont="1" applyFill="1" applyBorder="1" applyAlignment="1">
      <alignment horizontal="center" vertical="center" wrapText="1"/>
    </xf>
    <xf numFmtId="1" fontId="19" fillId="0" borderId="32" xfId="0" applyNumberFormat="1" applyFont="1" applyFill="1" applyBorder="1" applyAlignment="1">
      <alignment horizontal="center" vertical="center"/>
    </xf>
    <xf numFmtId="1" fontId="19" fillId="0" borderId="47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vertical="center"/>
    </xf>
    <xf numFmtId="165" fontId="2" fillId="0" borderId="32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165" fontId="2" fillId="0" borderId="33" xfId="0" applyNumberFormat="1" applyFont="1" applyFill="1" applyBorder="1" applyAlignment="1">
      <alignment horizontal="center" vertical="center"/>
    </xf>
    <xf numFmtId="165" fontId="2" fillId="0" borderId="34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horizontal="center" vertical="top"/>
    </xf>
    <xf numFmtId="2" fontId="17" fillId="2" borderId="3" xfId="0" applyNumberFormat="1" applyFont="1" applyFill="1" applyBorder="1" applyAlignment="1">
      <alignment horizontal="center" vertical="top" wrapText="1"/>
    </xf>
    <xf numFmtId="2" fontId="17" fillId="2" borderId="15" xfId="0" applyNumberFormat="1" applyFont="1" applyFill="1" applyBorder="1" applyAlignment="1">
      <alignment horizontal="center" vertical="top" wrapText="1"/>
    </xf>
    <xf numFmtId="165" fontId="2" fillId="2" borderId="31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2" fontId="17" fillId="2" borderId="5" xfId="0" applyNumberFormat="1" applyFont="1" applyFill="1" applyBorder="1" applyAlignment="1">
      <alignment horizontal="center" vertical="top" wrapText="1"/>
    </xf>
    <xf numFmtId="165" fontId="2" fillId="2" borderId="35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2" fontId="17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top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top"/>
    </xf>
    <xf numFmtId="2" fontId="2" fillId="2" borderId="8" xfId="0" applyNumberFormat="1" applyFont="1" applyFill="1" applyBorder="1" applyAlignment="1">
      <alignment horizontal="center" vertical="top"/>
    </xf>
    <xf numFmtId="165" fontId="2" fillId="2" borderId="37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19" fillId="2" borderId="0" xfId="0" applyNumberFormat="1" applyFont="1" applyFill="1" applyAlignment="1">
      <alignment vertical="center"/>
    </xf>
    <xf numFmtId="164" fontId="5" fillId="2" borderId="5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2" fontId="19" fillId="2" borderId="2" xfId="0" applyNumberFormat="1" applyFont="1" applyFill="1" applyBorder="1" applyAlignment="1">
      <alignment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2" borderId="43" xfId="0" applyNumberFormat="1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 wrapText="1"/>
    </xf>
    <xf numFmtId="2" fontId="19" fillId="2" borderId="35" xfId="0" applyNumberFormat="1" applyFont="1" applyFill="1" applyBorder="1" applyAlignment="1">
      <alignment vertical="center"/>
    </xf>
    <xf numFmtId="2" fontId="2" fillId="2" borderId="37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2" fontId="2" fillId="2" borderId="38" xfId="0" applyNumberFormat="1" applyFont="1" applyFill="1" applyBorder="1" applyAlignment="1">
      <alignment horizontal="center" vertical="center" wrapText="1"/>
    </xf>
    <xf numFmtId="2" fontId="2" fillId="2" borderId="35" xfId="3" applyNumberFormat="1" applyFont="1" applyFill="1" applyBorder="1" applyAlignment="1">
      <alignment horizontal="center" vertical="center" wrapText="1"/>
    </xf>
    <xf numFmtId="2" fontId="19" fillId="2" borderId="5" xfId="0" applyNumberFormat="1" applyFont="1" applyFill="1" applyBorder="1" applyAlignment="1">
      <alignment vertical="center"/>
    </xf>
    <xf numFmtId="165" fontId="5" fillId="2" borderId="31" xfId="0" applyNumberFormat="1" applyFont="1" applyFill="1" applyBorder="1" applyAlignment="1">
      <alignment horizontal="center" vertical="center"/>
    </xf>
    <xf numFmtId="165" fontId="10" fillId="0" borderId="19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top"/>
    </xf>
    <xf numFmtId="2" fontId="2" fillId="0" borderId="52" xfId="0" applyNumberFormat="1" applyFont="1" applyFill="1" applyBorder="1" applyAlignment="1">
      <alignment vertical="top" wrapText="1"/>
    </xf>
    <xf numFmtId="165" fontId="2" fillId="0" borderId="32" xfId="0" applyNumberFormat="1" applyFont="1" applyFill="1" applyBorder="1" applyAlignment="1">
      <alignment horizontal="center" vertical="top"/>
    </xf>
    <xf numFmtId="2" fontId="2" fillId="0" borderId="33" xfId="0" applyNumberFormat="1" applyFont="1" applyFill="1" applyBorder="1" applyAlignment="1">
      <alignment horizontal="center" vertical="top"/>
    </xf>
    <xf numFmtId="2" fontId="2" fillId="0" borderId="34" xfId="0" applyNumberFormat="1" applyFont="1" applyFill="1" applyBorder="1" applyAlignment="1">
      <alignment horizontal="center" vertical="top"/>
    </xf>
    <xf numFmtId="165" fontId="2" fillId="2" borderId="47" xfId="0" applyNumberFormat="1" applyFont="1" applyFill="1" applyBorder="1" applyAlignment="1">
      <alignment horizontal="center" vertical="top"/>
    </xf>
    <xf numFmtId="2" fontId="2" fillId="0" borderId="3" xfId="0" applyNumberFormat="1" applyFont="1" applyFill="1" applyBorder="1" applyAlignment="1">
      <alignment vertical="top"/>
    </xf>
    <xf numFmtId="2" fontId="2" fillId="0" borderId="3" xfId="0" applyNumberFormat="1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2" fontId="2" fillId="2" borderId="20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top"/>
    </xf>
    <xf numFmtId="165" fontId="2" fillId="2" borderId="5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2" fontId="2" fillId="2" borderId="20" xfId="0" applyNumberFormat="1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21" xfId="0" applyNumberFormat="1" applyFont="1" applyFill="1" applyBorder="1" applyAlignment="1">
      <alignment vertical="top" wrapText="1"/>
    </xf>
    <xf numFmtId="1" fontId="2" fillId="2" borderId="7" xfId="0" applyNumberFormat="1" applyFont="1" applyFill="1" applyBorder="1" applyAlignment="1">
      <alignment horizontal="center" vertical="top"/>
    </xf>
    <xf numFmtId="165" fontId="2" fillId="2" borderId="7" xfId="0" applyNumberFormat="1" applyFont="1" applyFill="1" applyBorder="1" applyAlignment="1">
      <alignment horizontal="center" vertical="top"/>
    </xf>
    <xf numFmtId="165" fontId="2" fillId="2" borderId="8" xfId="0" applyNumberFormat="1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2" fontId="2" fillId="2" borderId="20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vertical="top"/>
    </xf>
    <xf numFmtId="0" fontId="2" fillId="2" borderId="0" xfId="0" applyFont="1" applyFill="1" applyAlignment="1">
      <alignment vertical="center"/>
    </xf>
    <xf numFmtId="0" fontId="10" fillId="2" borderId="27" xfId="0" applyFont="1" applyFill="1" applyBorder="1" applyAlignment="1">
      <alignment vertical="center"/>
    </xf>
    <xf numFmtId="0" fontId="10" fillId="2" borderId="27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top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2" fillId="2" borderId="49" xfId="0" applyNumberFormat="1" applyFont="1" applyFill="1" applyBorder="1" applyAlignment="1">
      <alignment vertical="top" wrapText="1"/>
    </xf>
    <xf numFmtId="2" fontId="2" fillId="2" borderId="30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2" fontId="2" fillId="2" borderId="50" xfId="0" applyNumberFormat="1" applyFont="1" applyFill="1" applyBorder="1" applyAlignment="1">
      <alignment vertical="top" wrapText="1"/>
    </xf>
    <xf numFmtId="0" fontId="2" fillId="2" borderId="50" xfId="0" applyFont="1" applyFill="1" applyBorder="1" applyAlignment="1">
      <alignment vertical="top" wrapText="1"/>
    </xf>
    <xf numFmtId="2" fontId="2" fillId="2" borderId="51" xfId="0" applyNumberFormat="1" applyFont="1" applyFill="1" applyBorder="1" applyAlignment="1">
      <alignment vertical="top" wrapText="1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</cellXfs>
  <cellStyles count="10">
    <cellStyle name="Excel Built-in Normal" xfId="2" xr:uid="{00000000-0005-0000-0000-000000000000}"/>
    <cellStyle name="Normalny" xfId="0" builtinId="0"/>
    <cellStyle name="Normalny 10" xfId="9" xr:uid="{00000000-0005-0000-0000-000002000000}"/>
    <cellStyle name="Normalny 2" xfId="1" xr:uid="{00000000-0005-0000-0000-000003000000}"/>
    <cellStyle name="Normalny 2 2" xfId="4" xr:uid="{00000000-0005-0000-0000-000004000000}"/>
    <cellStyle name="Normalny 2 3" xfId="8" xr:uid="{00000000-0005-0000-0000-000005000000}"/>
    <cellStyle name="Normalny 3" xfId="5" xr:uid="{00000000-0005-0000-0000-000006000000}"/>
    <cellStyle name="Normalny 4" xfId="6" xr:uid="{00000000-0005-0000-0000-000007000000}"/>
    <cellStyle name="Normalny 5" xfId="7" xr:uid="{00000000-0005-0000-0000-000008000000}"/>
    <cellStyle name="Normalny_ZESTAWIENIE_wszystkiego_rejonVI" xfId="3" xr:uid="{00000000-0005-0000-0000-000009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AD54B-3738-4D5C-95B7-168DA0FA4484}">
  <sheetPr>
    <pageSetUpPr fitToPage="1"/>
  </sheetPr>
  <dimension ref="A1:W81"/>
  <sheetViews>
    <sheetView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Y5" sqref="Y5"/>
    </sheetView>
  </sheetViews>
  <sheetFormatPr defaultColWidth="32.7109375" defaultRowHeight="12.75" x14ac:dyDescent="0.25"/>
  <cols>
    <col min="1" max="1" width="33.140625" style="11" customWidth="1"/>
    <col min="2" max="2" width="8.5703125" style="11" customWidth="1"/>
    <col min="3" max="3" width="9.85546875" style="11" customWidth="1"/>
    <col min="4" max="4" width="5.85546875" style="11" customWidth="1"/>
    <col min="5" max="5" width="7" style="11" customWidth="1"/>
    <col min="6" max="6" width="8.140625" style="11" customWidth="1"/>
    <col min="7" max="7" width="6.85546875" style="11" customWidth="1"/>
    <col min="8" max="8" width="8.5703125" style="11" customWidth="1"/>
    <col min="9" max="9" width="8.28515625" style="11" customWidth="1"/>
    <col min="10" max="10" width="8.85546875" style="11" customWidth="1"/>
    <col min="11" max="11" width="8.140625" style="11" customWidth="1"/>
    <col min="12" max="12" width="9" style="11" customWidth="1"/>
    <col min="13" max="13" width="7.42578125" style="11" customWidth="1"/>
    <col min="14" max="15" width="9" style="11" customWidth="1"/>
    <col min="16" max="16" width="7" style="11" customWidth="1"/>
    <col min="17" max="17" width="10.28515625" style="11" customWidth="1"/>
    <col min="18" max="18" width="8.5703125" style="11" customWidth="1"/>
    <col min="19" max="19" width="9.7109375" style="11" customWidth="1"/>
    <col min="20" max="20" width="10.140625" style="11" customWidth="1"/>
    <col min="21" max="21" width="8.85546875" style="65" customWidth="1"/>
    <col min="22" max="22" width="8.5703125" style="11" customWidth="1"/>
    <col min="23" max="23" width="11" style="11" customWidth="1"/>
    <col min="24" max="24" width="15" style="11" customWidth="1"/>
    <col min="25" max="25" width="21" style="11" customWidth="1"/>
    <col min="26" max="16384" width="32.7109375" style="11"/>
  </cols>
  <sheetData>
    <row r="1" spans="1:23" ht="31.5" customHeight="1" x14ac:dyDescent="0.25">
      <c r="A1" s="8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515" t="s">
        <v>271</v>
      </c>
      <c r="O1" s="515"/>
      <c r="P1" s="515"/>
      <c r="Q1" s="515"/>
      <c r="R1" s="515"/>
      <c r="S1" s="515"/>
      <c r="T1" s="515"/>
      <c r="U1" s="515"/>
      <c r="V1" s="515"/>
      <c r="W1" s="64"/>
    </row>
    <row r="2" spans="1:23" s="66" customFormat="1" ht="13.5" thickBot="1" x14ac:dyDescent="0.3">
      <c r="A2" s="45">
        <v>1</v>
      </c>
      <c r="B2" s="45">
        <v>2</v>
      </c>
      <c r="C2" s="45">
        <v>3</v>
      </c>
      <c r="D2" s="45">
        <v>4</v>
      </c>
      <c r="E2" s="45">
        <v>5</v>
      </c>
      <c r="F2" s="45">
        <v>6</v>
      </c>
      <c r="G2" s="45">
        <v>7</v>
      </c>
      <c r="H2" s="29">
        <v>8</v>
      </c>
      <c r="I2" s="29">
        <v>9</v>
      </c>
      <c r="J2" s="29">
        <v>10</v>
      </c>
      <c r="K2" s="29">
        <v>11</v>
      </c>
      <c r="L2" s="29">
        <v>12</v>
      </c>
      <c r="M2" s="29">
        <v>13</v>
      </c>
      <c r="N2" s="29">
        <v>14</v>
      </c>
      <c r="O2" s="29">
        <v>15</v>
      </c>
      <c r="P2" s="29">
        <v>16</v>
      </c>
      <c r="Q2" s="29">
        <v>17</v>
      </c>
      <c r="R2" s="29">
        <v>18</v>
      </c>
      <c r="S2" s="29">
        <v>19</v>
      </c>
      <c r="T2" s="29">
        <v>20</v>
      </c>
      <c r="U2" s="29">
        <v>21</v>
      </c>
      <c r="V2" s="29">
        <v>22</v>
      </c>
      <c r="W2" s="29">
        <v>23</v>
      </c>
    </row>
    <row r="3" spans="1:23" s="67" customFormat="1" ht="51" customHeight="1" thickBot="1" x14ac:dyDescent="0.3">
      <c r="A3" s="47" t="s">
        <v>0</v>
      </c>
      <c r="B3" s="48" t="s">
        <v>8</v>
      </c>
      <c r="C3" s="26" t="s">
        <v>9</v>
      </c>
      <c r="D3" s="26" t="s">
        <v>23</v>
      </c>
      <c r="E3" s="26" t="s">
        <v>7</v>
      </c>
      <c r="F3" s="26" t="s">
        <v>10</v>
      </c>
      <c r="G3" s="49" t="s">
        <v>3</v>
      </c>
      <c r="H3" s="7" t="s">
        <v>16</v>
      </c>
      <c r="I3" s="27" t="s">
        <v>12</v>
      </c>
      <c r="J3" s="27" t="s">
        <v>14</v>
      </c>
      <c r="K3" s="34" t="s">
        <v>15</v>
      </c>
      <c r="L3" s="30" t="s">
        <v>2</v>
      </c>
      <c r="M3" s="27" t="s">
        <v>4</v>
      </c>
      <c r="N3" s="27" t="s">
        <v>1</v>
      </c>
      <c r="O3" s="27" t="s">
        <v>6</v>
      </c>
      <c r="P3" s="39" t="s">
        <v>21</v>
      </c>
      <c r="Q3" s="39" t="s">
        <v>17</v>
      </c>
      <c r="R3" s="39" t="s">
        <v>11</v>
      </c>
      <c r="S3" s="27" t="s">
        <v>13</v>
      </c>
      <c r="T3" s="27" t="s">
        <v>18</v>
      </c>
      <c r="U3" s="34" t="s">
        <v>24</v>
      </c>
      <c r="V3" s="30" t="s">
        <v>19</v>
      </c>
      <c r="W3" s="28" t="s">
        <v>20</v>
      </c>
    </row>
    <row r="4" spans="1:23" s="70" customFormat="1" ht="13.5" thickBot="1" x14ac:dyDescent="0.3">
      <c r="A4" s="50" t="s">
        <v>5</v>
      </c>
      <c r="B4" s="51">
        <f>SUM(B5:B42)</f>
        <v>113.83369999999999</v>
      </c>
      <c r="C4" s="52" t="s">
        <v>265</v>
      </c>
      <c r="D4" s="53">
        <f t="shared" ref="D4:G4" si="0">SUM(D5:D42)</f>
        <v>78</v>
      </c>
      <c r="E4" s="54">
        <f t="shared" si="0"/>
        <v>0</v>
      </c>
      <c r="F4" s="54">
        <f t="shared" si="0"/>
        <v>0.2</v>
      </c>
      <c r="G4" s="55">
        <f t="shared" si="0"/>
        <v>23.51</v>
      </c>
      <c r="H4" s="51">
        <f>SUM(H5:H42)</f>
        <v>97.470200000000006</v>
      </c>
      <c r="I4" s="52" t="s">
        <v>265</v>
      </c>
      <c r="J4" s="56">
        <f t="shared" ref="J4:Q4" si="1">SUM(J5:J42)</f>
        <v>108.5102</v>
      </c>
      <c r="K4" s="57">
        <f t="shared" si="1"/>
        <v>11.04</v>
      </c>
      <c r="L4" s="58">
        <f t="shared" si="1"/>
        <v>72.010000000000005</v>
      </c>
      <c r="M4" s="54">
        <f t="shared" si="1"/>
        <v>67.23</v>
      </c>
      <c r="N4" s="54">
        <f t="shared" si="1"/>
        <v>350.7</v>
      </c>
      <c r="O4" s="54">
        <f t="shared" si="1"/>
        <v>36.590000000000003</v>
      </c>
      <c r="P4" s="62">
        <f t="shared" si="1"/>
        <v>820</v>
      </c>
      <c r="Q4" s="59">
        <f t="shared" si="1"/>
        <v>15.64</v>
      </c>
      <c r="R4" s="54">
        <v>2</v>
      </c>
      <c r="S4" s="53">
        <v>300</v>
      </c>
      <c r="T4" s="32">
        <v>50</v>
      </c>
      <c r="U4" s="60">
        <f t="shared" ref="U4:W4" si="2">SUM(U5:U42)</f>
        <v>5.82</v>
      </c>
      <c r="V4" s="68">
        <f t="shared" si="2"/>
        <v>68</v>
      </c>
      <c r="W4" s="69">
        <f t="shared" si="2"/>
        <v>75</v>
      </c>
    </row>
    <row r="5" spans="1:23" x14ac:dyDescent="0.25">
      <c r="A5" s="71" t="s">
        <v>25</v>
      </c>
      <c r="B5" s="72">
        <v>1.08</v>
      </c>
      <c r="C5" s="73"/>
      <c r="D5" s="10"/>
      <c r="E5" s="74"/>
      <c r="F5" s="75"/>
      <c r="G5" s="76"/>
      <c r="H5" s="77">
        <f t="shared" ref="H5:H42" si="3">B5-K5-(L5+M5+N5+O5+R5+U5)/100</f>
        <v>1.08</v>
      </c>
      <c r="I5" s="78"/>
      <c r="J5" s="78">
        <f>H5+I5+K5</f>
        <v>1.08</v>
      </c>
      <c r="K5" s="79"/>
      <c r="L5" s="80"/>
      <c r="M5" s="81"/>
      <c r="N5" s="81"/>
      <c r="O5" s="81"/>
      <c r="P5" s="82"/>
      <c r="Q5" s="74"/>
      <c r="R5" s="74"/>
      <c r="S5" s="74"/>
      <c r="T5" s="40"/>
      <c r="U5" s="83"/>
      <c r="V5" s="84"/>
      <c r="W5" s="195"/>
    </row>
    <row r="6" spans="1:23" x14ac:dyDescent="0.25">
      <c r="A6" s="85" t="s">
        <v>26</v>
      </c>
      <c r="B6" s="86">
        <v>2.42</v>
      </c>
      <c r="C6" s="87"/>
      <c r="D6" s="12"/>
      <c r="E6" s="16"/>
      <c r="F6" s="88"/>
      <c r="G6" s="89"/>
      <c r="H6" s="72">
        <f t="shared" si="3"/>
        <v>2.34</v>
      </c>
      <c r="I6" s="15"/>
      <c r="J6" s="15">
        <f t="shared" ref="J6:J42" si="4">H6+I6+K6</f>
        <v>2.34</v>
      </c>
      <c r="K6" s="90"/>
      <c r="L6" s="91">
        <v>7.2</v>
      </c>
      <c r="M6" s="92"/>
      <c r="N6" s="16">
        <v>0.7</v>
      </c>
      <c r="O6" s="93">
        <v>0.1</v>
      </c>
      <c r="P6" s="94"/>
      <c r="Q6" s="16"/>
      <c r="R6" s="16"/>
      <c r="S6" s="16"/>
      <c r="T6" s="35"/>
      <c r="U6" s="95"/>
      <c r="V6" s="96"/>
      <c r="W6" s="194"/>
    </row>
    <row r="7" spans="1:23" x14ac:dyDescent="0.25">
      <c r="A7" s="97" t="s">
        <v>27</v>
      </c>
      <c r="B7" s="86">
        <v>2.08</v>
      </c>
      <c r="C7" s="87"/>
      <c r="D7" s="12"/>
      <c r="E7" s="16"/>
      <c r="F7" s="88"/>
      <c r="G7" s="89"/>
      <c r="H7" s="72">
        <f t="shared" si="3"/>
        <v>1.9195</v>
      </c>
      <c r="I7" s="15"/>
      <c r="J7" s="15">
        <f t="shared" si="4"/>
        <v>1.9195</v>
      </c>
      <c r="K7" s="90"/>
      <c r="L7" s="91">
        <v>9.86</v>
      </c>
      <c r="M7" s="92">
        <v>1.75</v>
      </c>
      <c r="N7" s="16">
        <v>4.4400000000000004</v>
      </c>
      <c r="O7" s="98"/>
      <c r="P7" s="12"/>
      <c r="Q7" s="16"/>
      <c r="R7" s="16"/>
      <c r="S7" s="16"/>
      <c r="T7" s="35"/>
      <c r="U7" s="95"/>
      <c r="V7" s="96"/>
      <c r="W7" s="194">
        <v>10</v>
      </c>
    </row>
    <row r="8" spans="1:23" x14ac:dyDescent="0.25">
      <c r="A8" s="97" t="s">
        <v>28</v>
      </c>
      <c r="B8" s="86">
        <v>0.46</v>
      </c>
      <c r="C8" s="87"/>
      <c r="D8" s="12"/>
      <c r="E8" s="16"/>
      <c r="F8" s="88"/>
      <c r="G8" s="89"/>
      <c r="H8" s="72">
        <f t="shared" si="3"/>
        <v>0.4244</v>
      </c>
      <c r="I8" s="15"/>
      <c r="J8" s="15">
        <f t="shared" si="4"/>
        <v>0.4244</v>
      </c>
      <c r="K8" s="90"/>
      <c r="L8" s="91">
        <v>2.71</v>
      </c>
      <c r="M8" s="92">
        <v>0.4</v>
      </c>
      <c r="N8" s="16">
        <v>0.45</v>
      </c>
      <c r="O8" s="98"/>
      <c r="P8" s="12"/>
      <c r="Q8" s="16"/>
      <c r="R8" s="16"/>
      <c r="S8" s="16"/>
      <c r="T8" s="35"/>
      <c r="U8" s="95"/>
      <c r="V8" s="96"/>
      <c r="W8" s="194"/>
    </row>
    <row r="9" spans="1:23" x14ac:dyDescent="0.25">
      <c r="A9" s="97" t="s">
        <v>29</v>
      </c>
      <c r="B9" s="86">
        <v>0.5</v>
      </c>
      <c r="C9" s="87"/>
      <c r="D9" s="12"/>
      <c r="E9" s="16"/>
      <c r="F9" s="88"/>
      <c r="G9" s="89"/>
      <c r="H9" s="72">
        <f t="shared" si="3"/>
        <v>0.5</v>
      </c>
      <c r="I9" s="15"/>
      <c r="J9" s="15">
        <f t="shared" si="4"/>
        <v>0.5</v>
      </c>
      <c r="K9" s="90"/>
      <c r="L9" s="91"/>
      <c r="M9" s="92"/>
      <c r="N9" s="16"/>
      <c r="O9" s="98"/>
      <c r="P9" s="12"/>
      <c r="Q9" s="16"/>
      <c r="R9" s="16"/>
      <c r="S9" s="16"/>
      <c r="T9" s="35"/>
      <c r="U9" s="95"/>
      <c r="V9" s="96"/>
      <c r="W9" s="194"/>
    </row>
    <row r="10" spans="1:23" x14ac:dyDescent="0.25">
      <c r="A10" s="97" t="s">
        <v>30</v>
      </c>
      <c r="B10" s="86">
        <v>0.82</v>
      </c>
      <c r="C10" s="87"/>
      <c r="D10" s="12"/>
      <c r="E10" s="16"/>
      <c r="F10" s="88"/>
      <c r="G10" s="89"/>
      <c r="H10" s="72">
        <f t="shared" si="3"/>
        <v>0.51170000000000004</v>
      </c>
      <c r="I10" s="15"/>
      <c r="J10" s="15">
        <f t="shared" si="4"/>
        <v>0.67169999999999996</v>
      </c>
      <c r="K10" s="90">
        <v>0.16</v>
      </c>
      <c r="L10" s="91">
        <v>0.6</v>
      </c>
      <c r="M10" s="92"/>
      <c r="N10" s="16">
        <v>14.23</v>
      </c>
      <c r="O10" s="98"/>
      <c r="P10" s="12"/>
      <c r="Q10" s="16"/>
      <c r="R10" s="16"/>
      <c r="S10" s="16"/>
      <c r="T10" s="35"/>
      <c r="U10" s="95"/>
      <c r="V10" s="96"/>
      <c r="W10" s="194"/>
    </row>
    <row r="11" spans="1:23" x14ac:dyDescent="0.25">
      <c r="A11" s="97" t="s">
        <v>31</v>
      </c>
      <c r="B11" s="86">
        <v>0.17</v>
      </c>
      <c r="C11" s="87"/>
      <c r="D11" s="12"/>
      <c r="E11" s="16"/>
      <c r="F11" s="88"/>
      <c r="G11" s="89"/>
      <c r="H11" s="72">
        <f t="shared" si="3"/>
        <v>0.16339999999999999</v>
      </c>
      <c r="I11" s="15"/>
      <c r="J11" s="15">
        <f t="shared" si="4"/>
        <v>0.16339999999999999</v>
      </c>
      <c r="K11" s="90"/>
      <c r="L11" s="91"/>
      <c r="M11" s="92">
        <v>0.66</v>
      </c>
      <c r="N11" s="16"/>
      <c r="O11" s="98"/>
      <c r="P11" s="12"/>
      <c r="Q11" s="16"/>
      <c r="R11" s="16"/>
      <c r="S11" s="16"/>
      <c r="T11" s="35"/>
      <c r="U11" s="99"/>
      <c r="V11" s="100"/>
      <c r="W11" s="43"/>
    </row>
    <row r="12" spans="1:23" x14ac:dyDescent="0.25">
      <c r="A12" s="97" t="s">
        <v>32</v>
      </c>
      <c r="B12" s="86">
        <v>2.85</v>
      </c>
      <c r="C12" s="87"/>
      <c r="D12" s="12">
        <v>1</v>
      </c>
      <c r="E12" s="16"/>
      <c r="F12" s="88"/>
      <c r="G12" s="89"/>
      <c r="H12" s="72">
        <f t="shared" si="3"/>
        <v>2.8370000000000002</v>
      </c>
      <c r="I12" s="15"/>
      <c r="J12" s="15">
        <f t="shared" si="4"/>
        <v>2.8370000000000002</v>
      </c>
      <c r="K12" s="90"/>
      <c r="L12" s="91"/>
      <c r="M12" s="92">
        <v>1.3</v>
      </c>
      <c r="N12" s="16"/>
      <c r="O12" s="93"/>
      <c r="P12" s="12"/>
      <c r="Q12" s="16"/>
      <c r="R12" s="16"/>
      <c r="S12" s="16"/>
      <c r="T12" s="35"/>
      <c r="U12" s="99"/>
      <c r="V12" s="100"/>
      <c r="W12" s="43"/>
    </row>
    <row r="13" spans="1:23" x14ac:dyDescent="0.25">
      <c r="A13" s="97" t="s">
        <v>33</v>
      </c>
      <c r="B13" s="86">
        <v>9.2805999999999997</v>
      </c>
      <c r="C13" s="87"/>
      <c r="D13" s="12">
        <v>30</v>
      </c>
      <c r="E13" s="16"/>
      <c r="F13" s="88"/>
      <c r="G13" s="89"/>
      <c r="H13" s="72">
        <f t="shared" si="3"/>
        <v>8.1732999999999993</v>
      </c>
      <c r="I13" s="15"/>
      <c r="J13" s="15">
        <f t="shared" si="4"/>
        <v>8.2733000000000008</v>
      </c>
      <c r="K13" s="90">
        <v>0.1</v>
      </c>
      <c r="L13" s="101"/>
      <c r="M13" s="16"/>
      <c r="N13" s="16">
        <v>98.11</v>
      </c>
      <c r="O13" s="93">
        <v>2.62</v>
      </c>
      <c r="P13" s="12">
        <v>120</v>
      </c>
      <c r="Q13" s="16">
        <v>0.61</v>
      </c>
      <c r="R13" s="16"/>
      <c r="S13" s="16"/>
      <c r="T13" s="35"/>
      <c r="U13" s="99"/>
      <c r="V13" s="100">
        <v>45</v>
      </c>
      <c r="W13" s="43">
        <v>14</v>
      </c>
    </row>
    <row r="14" spans="1:23" x14ac:dyDescent="0.25">
      <c r="A14" s="97" t="s">
        <v>34</v>
      </c>
      <c r="B14" s="86">
        <v>0.55000000000000004</v>
      </c>
      <c r="C14" s="87"/>
      <c r="D14" s="12"/>
      <c r="E14" s="16"/>
      <c r="F14" s="88"/>
      <c r="G14" s="89"/>
      <c r="H14" s="72">
        <f t="shared" si="3"/>
        <v>0.53159999999999996</v>
      </c>
      <c r="I14" s="15"/>
      <c r="J14" s="15">
        <f t="shared" si="4"/>
        <v>0.53159999999999996</v>
      </c>
      <c r="K14" s="90"/>
      <c r="L14" s="102">
        <v>0.78</v>
      </c>
      <c r="M14" s="16">
        <v>0.3</v>
      </c>
      <c r="N14" s="16"/>
      <c r="O14" s="93"/>
      <c r="P14" s="12"/>
      <c r="Q14" s="16"/>
      <c r="R14" s="16"/>
      <c r="S14" s="16"/>
      <c r="T14" s="35"/>
      <c r="U14" s="99">
        <v>0.76</v>
      </c>
      <c r="V14" s="100"/>
      <c r="W14" s="43"/>
    </row>
    <row r="15" spans="1:23" x14ac:dyDescent="0.25">
      <c r="A15" s="97" t="s">
        <v>35</v>
      </c>
      <c r="B15" s="86">
        <v>8</v>
      </c>
      <c r="C15" s="87"/>
      <c r="D15" s="12"/>
      <c r="E15" s="16"/>
      <c r="F15" s="88"/>
      <c r="G15" s="89"/>
      <c r="H15" s="72">
        <f t="shared" si="3"/>
        <v>6.9890999999999996</v>
      </c>
      <c r="I15" s="15"/>
      <c r="J15" s="15">
        <f t="shared" si="4"/>
        <v>7.3391000000000002</v>
      </c>
      <c r="K15" s="90">
        <v>0.35</v>
      </c>
      <c r="L15" s="91">
        <v>4.21</v>
      </c>
      <c r="M15" s="16"/>
      <c r="N15" s="16">
        <v>61.88</v>
      </c>
      <c r="O15" s="98"/>
      <c r="P15" s="12">
        <v>700</v>
      </c>
      <c r="Q15" s="16"/>
      <c r="R15" s="16"/>
      <c r="S15" s="16"/>
      <c r="T15" s="35"/>
      <c r="U15" s="99"/>
      <c r="V15" s="100"/>
      <c r="W15" s="43"/>
    </row>
    <row r="16" spans="1:23" x14ac:dyDescent="0.25">
      <c r="A16" s="97" t="s">
        <v>36</v>
      </c>
      <c r="B16" s="86">
        <v>11.28</v>
      </c>
      <c r="C16" s="87"/>
      <c r="D16" s="12">
        <v>15</v>
      </c>
      <c r="E16" s="16"/>
      <c r="F16" s="88">
        <v>0.2</v>
      </c>
      <c r="G16" s="89"/>
      <c r="H16" s="72">
        <f t="shared" si="3"/>
        <v>11.1531</v>
      </c>
      <c r="I16" s="15"/>
      <c r="J16" s="15">
        <f t="shared" si="4"/>
        <v>11.1531</v>
      </c>
      <c r="K16" s="90"/>
      <c r="L16" s="91">
        <v>10.5</v>
      </c>
      <c r="M16" s="98"/>
      <c r="N16" s="16">
        <v>1.39</v>
      </c>
      <c r="O16" s="98"/>
      <c r="P16" s="12"/>
      <c r="Q16" s="16"/>
      <c r="R16" s="16"/>
      <c r="S16" s="16"/>
      <c r="T16" s="35"/>
      <c r="U16" s="95">
        <v>0.8</v>
      </c>
      <c r="V16" s="96"/>
      <c r="W16" s="194">
        <v>6</v>
      </c>
    </row>
    <row r="17" spans="1:23" x14ac:dyDescent="0.25">
      <c r="A17" s="97" t="s">
        <v>37</v>
      </c>
      <c r="B17" s="86">
        <v>0.73</v>
      </c>
      <c r="C17" s="87"/>
      <c r="D17" s="12"/>
      <c r="E17" s="16"/>
      <c r="F17" s="88"/>
      <c r="G17" s="89"/>
      <c r="H17" s="72">
        <f t="shared" si="3"/>
        <v>0.73</v>
      </c>
      <c r="I17" s="15"/>
      <c r="J17" s="15">
        <f t="shared" si="4"/>
        <v>0.73</v>
      </c>
      <c r="K17" s="90"/>
      <c r="L17" s="103"/>
      <c r="M17" s="16"/>
      <c r="N17" s="16"/>
      <c r="O17" s="98"/>
      <c r="P17" s="16"/>
      <c r="Q17" s="16"/>
      <c r="R17" s="16"/>
      <c r="S17" s="16"/>
      <c r="T17" s="35"/>
      <c r="U17" s="95"/>
      <c r="V17" s="96"/>
      <c r="W17" s="194"/>
    </row>
    <row r="18" spans="1:23" x14ac:dyDescent="0.25">
      <c r="A18" s="97" t="s">
        <v>38</v>
      </c>
      <c r="B18" s="86">
        <v>3.77</v>
      </c>
      <c r="C18" s="87"/>
      <c r="D18" s="12"/>
      <c r="E18" s="16"/>
      <c r="F18" s="88"/>
      <c r="G18" s="89"/>
      <c r="H18" s="72">
        <f t="shared" si="3"/>
        <v>3.5960000000000001</v>
      </c>
      <c r="I18" s="15"/>
      <c r="J18" s="15">
        <f t="shared" si="4"/>
        <v>3.5960000000000001</v>
      </c>
      <c r="K18" s="90"/>
      <c r="L18" s="103"/>
      <c r="M18" s="16">
        <v>17.399999999999999</v>
      </c>
      <c r="N18" s="16"/>
      <c r="O18" s="98"/>
      <c r="P18" s="16"/>
      <c r="Q18" s="16">
        <v>3.41</v>
      </c>
      <c r="R18" s="16"/>
      <c r="S18" s="16"/>
      <c r="T18" s="35"/>
      <c r="U18" s="95"/>
      <c r="V18" s="96">
        <v>5</v>
      </c>
      <c r="W18" s="194"/>
    </row>
    <row r="19" spans="1:23" x14ac:dyDescent="0.25">
      <c r="A19" s="97" t="s">
        <v>39</v>
      </c>
      <c r="B19" s="19">
        <v>0.35</v>
      </c>
      <c r="C19" s="104"/>
      <c r="D19" s="12"/>
      <c r="E19" s="16"/>
      <c r="F19" s="88"/>
      <c r="G19" s="89"/>
      <c r="H19" s="72">
        <f t="shared" si="3"/>
        <v>0.28249999999999997</v>
      </c>
      <c r="I19" s="15"/>
      <c r="J19" s="15">
        <f t="shared" si="4"/>
        <v>0.28249999999999997</v>
      </c>
      <c r="K19" s="90"/>
      <c r="L19" s="91">
        <v>1.2</v>
      </c>
      <c r="M19" s="16">
        <v>4.24</v>
      </c>
      <c r="N19" s="16">
        <v>1.31</v>
      </c>
      <c r="O19" s="98"/>
      <c r="P19" s="16"/>
      <c r="Q19" s="16"/>
      <c r="R19" s="16"/>
      <c r="S19" s="16"/>
      <c r="T19" s="35"/>
      <c r="U19" s="95"/>
      <c r="V19" s="96"/>
      <c r="W19" s="194"/>
    </row>
    <row r="20" spans="1:23" x14ac:dyDescent="0.25">
      <c r="A20" s="97" t="s">
        <v>40</v>
      </c>
      <c r="B20" s="86">
        <v>0.2</v>
      </c>
      <c r="C20" s="87"/>
      <c r="D20" s="12"/>
      <c r="E20" s="16"/>
      <c r="F20" s="88"/>
      <c r="G20" s="89"/>
      <c r="H20" s="72">
        <f t="shared" si="3"/>
        <v>0.2</v>
      </c>
      <c r="I20" s="15"/>
      <c r="J20" s="15">
        <f t="shared" si="4"/>
        <v>0.2</v>
      </c>
      <c r="K20" s="90"/>
      <c r="L20" s="91"/>
      <c r="M20" s="16"/>
      <c r="N20" s="16"/>
      <c r="O20" s="98"/>
      <c r="P20" s="16"/>
      <c r="Q20" s="16"/>
      <c r="R20" s="16"/>
      <c r="S20" s="16"/>
      <c r="T20" s="35"/>
      <c r="U20" s="95"/>
      <c r="V20" s="96"/>
      <c r="W20" s="194"/>
    </row>
    <row r="21" spans="1:23" x14ac:dyDescent="0.25">
      <c r="A21" s="97" t="s">
        <v>41</v>
      </c>
      <c r="B21" s="86">
        <v>0.37</v>
      </c>
      <c r="C21" s="87"/>
      <c r="D21" s="12"/>
      <c r="E21" s="16"/>
      <c r="F21" s="88"/>
      <c r="G21" s="89"/>
      <c r="H21" s="72">
        <f t="shared" si="3"/>
        <v>0.37</v>
      </c>
      <c r="I21" s="15"/>
      <c r="J21" s="15">
        <f t="shared" si="4"/>
        <v>0.37</v>
      </c>
      <c r="K21" s="90"/>
      <c r="L21" s="91"/>
      <c r="M21" s="16"/>
      <c r="N21" s="16"/>
      <c r="O21" s="98"/>
      <c r="P21" s="16"/>
      <c r="Q21" s="16"/>
      <c r="R21" s="16"/>
      <c r="S21" s="16"/>
      <c r="T21" s="35"/>
      <c r="U21" s="95"/>
      <c r="V21" s="96"/>
      <c r="W21" s="194"/>
    </row>
    <row r="22" spans="1:23" x14ac:dyDescent="0.25">
      <c r="A22" s="97" t="s">
        <v>42</v>
      </c>
      <c r="B22" s="86">
        <v>0.62</v>
      </c>
      <c r="C22" s="87"/>
      <c r="D22" s="12">
        <v>7</v>
      </c>
      <c r="E22" s="16"/>
      <c r="F22" s="88"/>
      <c r="G22" s="89"/>
      <c r="H22" s="72">
        <f t="shared" si="3"/>
        <v>0.61699999999999999</v>
      </c>
      <c r="I22" s="15"/>
      <c r="J22" s="15">
        <f t="shared" si="4"/>
        <v>0.61699999999999999</v>
      </c>
      <c r="K22" s="90"/>
      <c r="L22" s="91"/>
      <c r="M22" s="16"/>
      <c r="N22" s="16">
        <v>0.3</v>
      </c>
      <c r="O22" s="98"/>
      <c r="P22" s="16"/>
      <c r="Q22" s="16"/>
      <c r="R22" s="16"/>
      <c r="S22" s="16"/>
      <c r="T22" s="35"/>
      <c r="U22" s="95"/>
      <c r="V22" s="96"/>
      <c r="W22" s="194">
        <v>3</v>
      </c>
    </row>
    <row r="23" spans="1:23" x14ac:dyDescent="0.25">
      <c r="A23" s="97" t="s">
        <v>43</v>
      </c>
      <c r="B23" s="86">
        <v>1.0900000000000001</v>
      </c>
      <c r="C23" s="87"/>
      <c r="D23" s="12"/>
      <c r="E23" s="16"/>
      <c r="F23" s="88"/>
      <c r="G23" s="89"/>
      <c r="H23" s="72">
        <f t="shared" si="3"/>
        <v>1.0720000000000001</v>
      </c>
      <c r="I23" s="15"/>
      <c r="J23" s="15">
        <f t="shared" si="4"/>
        <v>1.0720000000000001</v>
      </c>
      <c r="K23" s="90"/>
      <c r="L23" s="91"/>
      <c r="M23" s="16"/>
      <c r="N23" s="16">
        <v>1.8</v>
      </c>
      <c r="O23" s="98"/>
      <c r="P23" s="16"/>
      <c r="Q23" s="16"/>
      <c r="R23" s="16"/>
      <c r="S23" s="16"/>
      <c r="T23" s="35"/>
      <c r="U23" s="95"/>
      <c r="V23" s="96"/>
      <c r="W23" s="194"/>
    </row>
    <row r="24" spans="1:23" x14ac:dyDescent="0.25">
      <c r="A24" s="97" t="s">
        <v>44</v>
      </c>
      <c r="B24" s="86">
        <v>1.64</v>
      </c>
      <c r="C24" s="87"/>
      <c r="D24" s="12"/>
      <c r="E24" s="16"/>
      <c r="F24" s="88"/>
      <c r="G24" s="89"/>
      <c r="H24" s="72">
        <f t="shared" si="3"/>
        <v>1.6363000000000001</v>
      </c>
      <c r="I24" s="15"/>
      <c r="J24" s="15">
        <f t="shared" si="4"/>
        <v>1.6363000000000001</v>
      </c>
      <c r="K24" s="90"/>
      <c r="L24" s="91">
        <v>0.37</v>
      </c>
      <c r="M24" s="16"/>
      <c r="N24" s="16"/>
      <c r="O24" s="98"/>
      <c r="P24" s="16"/>
      <c r="Q24" s="16"/>
      <c r="R24" s="16"/>
      <c r="S24" s="16"/>
      <c r="T24" s="35"/>
      <c r="U24" s="95"/>
      <c r="V24" s="96"/>
      <c r="W24" s="194">
        <v>10</v>
      </c>
    </row>
    <row r="25" spans="1:23" x14ac:dyDescent="0.25">
      <c r="A25" s="97" t="s">
        <v>45</v>
      </c>
      <c r="B25" s="86">
        <v>1.37</v>
      </c>
      <c r="C25" s="87"/>
      <c r="D25" s="12"/>
      <c r="E25" s="16"/>
      <c r="F25" s="88"/>
      <c r="G25" s="89"/>
      <c r="H25" s="72">
        <f t="shared" si="3"/>
        <v>1.2884</v>
      </c>
      <c r="I25" s="15"/>
      <c r="J25" s="15">
        <f t="shared" si="4"/>
        <v>1.2884</v>
      </c>
      <c r="K25" s="90"/>
      <c r="L25" s="91">
        <v>0.15</v>
      </c>
      <c r="M25" s="16"/>
      <c r="N25" s="16">
        <v>6.57</v>
      </c>
      <c r="O25" s="98"/>
      <c r="P25" s="16"/>
      <c r="Q25" s="16"/>
      <c r="R25" s="16"/>
      <c r="S25" s="16"/>
      <c r="T25" s="35"/>
      <c r="U25" s="95">
        <v>1.44</v>
      </c>
      <c r="V25" s="96"/>
      <c r="W25" s="194">
        <v>7</v>
      </c>
    </row>
    <row r="26" spans="1:23" x14ac:dyDescent="0.25">
      <c r="A26" s="97" t="s">
        <v>46</v>
      </c>
      <c r="B26" s="86">
        <v>0.32</v>
      </c>
      <c r="C26" s="87"/>
      <c r="D26" s="12">
        <v>20</v>
      </c>
      <c r="E26" s="16"/>
      <c r="F26" s="88"/>
      <c r="G26" s="89"/>
      <c r="H26" s="72">
        <f t="shared" si="3"/>
        <v>0.21709999999999999</v>
      </c>
      <c r="I26" s="15"/>
      <c r="J26" s="15">
        <f t="shared" si="4"/>
        <v>0.21709999999999999</v>
      </c>
      <c r="K26" s="90"/>
      <c r="L26" s="91">
        <v>3.4</v>
      </c>
      <c r="M26" s="16"/>
      <c r="N26" s="16">
        <v>0.65</v>
      </c>
      <c r="O26" s="93">
        <v>6.24</v>
      </c>
      <c r="P26" s="16"/>
      <c r="Q26" s="16"/>
      <c r="R26" s="16"/>
      <c r="S26" s="16"/>
      <c r="T26" s="35"/>
      <c r="U26" s="95"/>
      <c r="V26" s="96"/>
      <c r="W26" s="194"/>
    </row>
    <row r="27" spans="1:23" x14ac:dyDescent="0.25">
      <c r="A27" s="97" t="s">
        <v>47</v>
      </c>
      <c r="B27" s="86">
        <v>6.3</v>
      </c>
      <c r="C27" s="87"/>
      <c r="D27" s="12"/>
      <c r="E27" s="16"/>
      <c r="F27" s="88"/>
      <c r="G27" s="90"/>
      <c r="H27" s="72">
        <f t="shared" si="3"/>
        <v>6.3</v>
      </c>
      <c r="I27" s="15"/>
      <c r="J27" s="15">
        <f t="shared" si="4"/>
        <v>6.3</v>
      </c>
      <c r="K27" s="90"/>
      <c r="L27" s="91"/>
      <c r="M27" s="98"/>
      <c r="N27" s="16"/>
      <c r="O27" s="98"/>
      <c r="P27" s="16"/>
      <c r="Q27" s="16"/>
      <c r="R27" s="16"/>
      <c r="S27" s="16"/>
      <c r="T27" s="35"/>
      <c r="U27" s="95"/>
      <c r="V27" s="96"/>
      <c r="W27" s="194"/>
    </row>
    <row r="28" spans="1:23" x14ac:dyDescent="0.25">
      <c r="A28" s="85" t="s">
        <v>48</v>
      </c>
      <c r="B28" s="19">
        <v>2</v>
      </c>
      <c r="C28" s="104"/>
      <c r="D28" s="12"/>
      <c r="E28" s="16"/>
      <c r="F28" s="88"/>
      <c r="G28" s="89"/>
      <c r="H28" s="72">
        <f t="shared" si="3"/>
        <v>1.728</v>
      </c>
      <c r="I28" s="15"/>
      <c r="J28" s="15">
        <f t="shared" si="4"/>
        <v>1.788</v>
      </c>
      <c r="K28" s="90">
        <v>0.06</v>
      </c>
      <c r="L28" s="105">
        <v>1.29</v>
      </c>
      <c r="M28" s="13">
        <v>15.08</v>
      </c>
      <c r="N28" s="13">
        <v>3.21</v>
      </c>
      <c r="O28" s="98"/>
      <c r="P28" s="16"/>
      <c r="Q28" s="16">
        <v>8.6199999999999992</v>
      </c>
      <c r="R28" s="16"/>
      <c r="S28" s="16"/>
      <c r="T28" s="35"/>
      <c r="U28" s="95">
        <v>1.62</v>
      </c>
      <c r="V28" s="96">
        <v>2</v>
      </c>
      <c r="W28" s="194"/>
    </row>
    <row r="29" spans="1:23" x14ac:dyDescent="0.25">
      <c r="A29" s="97" t="s">
        <v>49</v>
      </c>
      <c r="B29" s="106">
        <v>1.36</v>
      </c>
      <c r="C29" s="16"/>
      <c r="D29" s="12"/>
      <c r="E29" s="16"/>
      <c r="F29" s="88"/>
      <c r="G29" s="89"/>
      <c r="H29" s="72">
        <f t="shared" si="3"/>
        <v>1.323</v>
      </c>
      <c r="I29" s="15"/>
      <c r="J29" s="15">
        <f t="shared" si="4"/>
        <v>1.323</v>
      </c>
      <c r="K29" s="90"/>
      <c r="L29" s="107">
        <v>0.9</v>
      </c>
      <c r="M29" s="93"/>
      <c r="N29" s="16">
        <v>2.4500000000000002</v>
      </c>
      <c r="O29" s="93">
        <v>0.35</v>
      </c>
      <c r="P29" s="16"/>
      <c r="Q29" s="16"/>
      <c r="R29" s="16"/>
      <c r="S29" s="16"/>
      <c r="T29" s="35"/>
      <c r="U29" s="95"/>
      <c r="V29" s="96"/>
      <c r="W29" s="194"/>
    </row>
    <row r="30" spans="1:23" x14ac:dyDescent="0.25">
      <c r="A30" s="97" t="s">
        <v>50</v>
      </c>
      <c r="B30" s="86">
        <v>0.13</v>
      </c>
      <c r="C30" s="87"/>
      <c r="D30" s="12"/>
      <c r="E30" s="16"/>
      <c r="F30" s="88"/>
      <c r="G30" s="89"/>
      <c r="H30" s="72">
        <f t="shared" si="3"/>
        <v>0.13</v>
      </c>
      <c r="I30" s="15"/>
      <c r="J30" s="15">
        <f t="shared" si="4"/>
        <v>0.13</v>
      </c>
      <c r="K30" s="90"/>
      <c r="L30" s="102"/>
      <c r="M30" s="93"/>
      <c r="N30" s="16"/>
      <c r="O30" s="93"/>
      <c r="P30" s="16"/>
      <c r="Q30" s="16"/>
      <c r="R30" s="16"/>
      <c r="S30" s="16"/>
      <c r="T30" s="35"/>
      <c r="U30" s="95"/>
      <c r="V30" s="96"/>
      <c r="W30" s="194"/>
    </row>
    <row r="31" spans="1:23" x14ac:dyDescent="0.25">
      <c r="A31" s="97" t="s">
        <v>51</v>
      </c>
      <c r="B31" s="86">
        <v>0.86</v>
      </c>
      <c r="C31" s="87"/>
      <c r="D31" s="12"/>
      <c r="E31" s="16"/>
      <c r="F31" s="88"/>
      <c r="G31" s="89"/>
      <c r="H31" s="72">
        <f t="shared" si="3"/>
        <v>0.81359999999999999</v>
      </c>
      <c r="I31" s="15"/>
      <c r="J31" s="15">
        <f t="shared" si="4"/>
        <v>0.81359999999999999</v>
      </c>
      <c r="K31" s="90"/>
      <c r="L31" s="101">
        <v>4.6399999999999997</v>
      </c>
      <c r="M31" s="108"/>
      <c r="N31" s="16"/>
      <c r="O31" s="108"/>
      <c r="P31" s="16"/>
      <c r="Q31" s="16">
        <v>1</v>
      </c>
      <c r="R31" s="16"/>
      <c r="S31" s="16"/>
      <c r="T31" s="35"/>
      <c r="U31" s="95"/>
      <c r="V31" s="96"/>
      <c r="W31" s="194"/>
    </row>
    <row r="32" spans="1:23" x14ac:dyDescent="0.25">
      <c r="A32" s="14" t="s">
        <v>52</v>
      </c>
      <c r="B32" s="86">
        <v>0.76119999999999999</v>
      </c>
      <c r="C32" s="87"/>
      <c r="D32" s="12"/>
      <c r="E32" s="16"/>
      <c r="F32" s="88"/>
      <c r="G32" s="89"/>
      <c r="H32" s="72">
        <f t="shared" si="3"/>
        <v>0.76119999999999999</v>
      </c>
      <c r="I32" s="15"/>
      <c r="J32" s="15">
        <f t="shared" si="4"/>
        <v>0.76119999999999999</v>
      </c>
      <c r="K32" s="90"/>
      <c r="L32" s="101"/>
      <c r="M32" s="108"/>
      <c r="N32" s="16"/>
      <c r="O32" s="108"/>
      <c r="P32" s="16"/>
      <c r="Q32" s="16"/>
      <c r="R32" s="16"/>
      <c r="S32" s="16"/>
      <c r="T32" s="35"/>
      <c r="U32" s="95"/>
      <c r="V32" s="96"/>
      <c r="W32" s="194"/>
    </row>
    <row r="33" spans="1:23" x14ac:dyDescent="0.25">
      <c r="A33" s="97" t="s">
        <v>53</v>
      </c>
      <c r="B33" s="86">
        <v>1.88</v>
      </c>
      <c r="C33" s="87"/>
      <c r="D33" s="12"/>
      <c r="E33" s="16"/>
      <c r="F33" s="88"/>
      <c r="G33" s="89"/>
      <c r="H33" s="72">
        <f t="shared" si="3"/>
        <v>1.8695999999999999</v>
      </c>
      <c r="I33" s="15"/>
      <c r="J33" s="15">
        <f t="shared" si="4"/>
        <v>1.8695999999999999</v>
      </c>
      <c r="K33" s="90"/>
      <c r="L33" s="109">
        <v>0.47</v>
      </c>
      <c r="M33" s="98"/>
      <c r="N33" s="16"/>
      <c r="O33" s="98"/>
      <c r="P33" s="16"/>
      <c r="Q33" s="16"/>
      <c r="R33" s="16"/>
      <c r="S33" s="16"/>
      <c r="T33" s="35"/>
      <c r="U33" s="95">
        <v>0.56999999999999995</v>
      </c>
      <c r="V33" s="96"/>
      <c r="W33" s="194">
        <v>10</v>
      </c>
    </row>
    <row r="34" spans="1:23" ht="25.5" x14ac:dyDescent="0.25">
      <c r="A34" s="110" t="s">
        <v>54</v>
      </c>
      <c r="B34" s="86">
        <v>18.291899999999998</v>
      </c>
      <c r="C34" s="87"/>
      <c r="D34" s="12"/>
      <c r="E34" s="16"/>
      <c r="F34" s="88"/>
      <c r="G34" s="90">
        <v>10.95</v>
      </c>
      <c r="H34" s="72">
        <f t="shared" si="3"/>
        <v>9.7163000000000004</v>
      </c>
      <c r="I34" s="15"/>
      <c r="J34" s="15">
        <f t="shared" si="4"/>
        <v>16.936299999999999</v>
      </c>
      <c r="K34" s="90">
        <v>7.22</v>
      </c>
      <c r="L34" s="102"/>
      <c r="M34" s="111"/>
      <c r="N34" s="16">
        <v>110.52</v>
      </c>
      <c r="O34" s="111">
        <v>25.04</v>
      </c>
      <c r="P34" s="111"/>
      <c r="Q34" s="16"/>
      <c r="R34" s="16"/>
      <c r="S34" s="16"/>
      <c r="T34" s="35"/>
      <c r="U34" s="95"/>
      <c r="V34" s="96"/>
      <c r="W34" s="194"/>
    </row>
    <row r="35" spans="1:23" x14ac:dyDescent="0.25">
      <c r="A35" s="97" t="s">
        <v>55</v>
      </c>
      <c r="B35" s="86">
        <v>0.5</v>
      </c>
      <c r="C35" s="87"/>
      <c r="D35" s="12"/>
      <c r="E35" s="16"/>
      <c r="F35" s="88"/>
      <c r="G35" s="89"/>
      <c r="H35" s="72">
        <f t="shared" si="3"/>
        <v>0.5</v>
      </c>
      <c r="I35" s="15"/>
      <c r="J35" s="15">
        <f t="shared" si="4"/>
        <v>0.5</v>
      </c>
      <c r="K35" s="90"/>
      <c r="L35" s="103"/>
      <c r="M35" s="111"/>
      <c r="N35" s="111"/>
      <c r="O35" s="111"/>
      <c r="P35" s="111"/>
      <c r="Q35" s="16"/>
      <c r="R35" s="16"/>
      <c r="S35" s="16"/>
      <c r="T35" s="35"/>
      <c r="U35" s="95"/>
      <c r="V35" s="96"/>
      <c r="W35" s="194"/>
    </row>
    <row r="36" spans="1:23" x14ac:dyDescent="0.25">
      <c r="A36" s="97" t="s">
        <v>56</v>
      </c>
      <c r="B36" s="86">
        <v>4.5</v>
      </c>
      <c r="C36" s="87"/>
      <c r="D36" s="12"/>
      <c r="E36" s="16"/>
      <c r="F36" s="88"/>
      <c r="G36" s="89"/>
      <c r="H36" s="72">
        <f t="shared" si="3"/>
        <v>4.4778000000000002</v>
      </c>
      <c r="I36" s="15"/>
      <c r="J36" s="15">
        <f t="shared" si="4"/>
        <v>4.4778000000000002</v>
      </c>
      <c r="K36" s="90"/>
      <c r="L36" s="101">
        <v>0.32</v>
      </c>
      <c r="M36" s="111">
        <v>0.1</v>
      </c>
      <c r="N36" s="111">
        <v>1.8</v>
      </c>
      <c r="O36" s="111"/>
      <c r="P36" s="111"/>
      <c r="Q36" s="16"/>
      <c r="R36" s="16"/>
      <c r="S36" s="16"/>
      <c r="T36" s="35"/>
      <c r="U36" s="95"/>
      <c r="V36" s="96"/>
      <c r="W36" s="194">
        <v>1</v>
      </c>
    </row>
    <row r="37" spans="1:23" x14ac:dyDescent="0.25">
      <c r="A37" s="97" t="s">
        <v>56</v>
      </c>
      <c r="B37" s="86">
        <v>1</v>
      </c>
      <c r="C37" s="87"/>
      <c r="D37" s="12"/>
      <c r="E37" s="16"/>
      <c r="F37" s="88"/>
      <c r="G37" s="89"/>
      <c r="H37" s="72">
        <f t="shared" si="3"/>
        <v>1</v>
      </c>
      <c r="I37" s="15"/>
      <c r="J37" s="15">
        <f t="shared" si="4"/>
        <v>1</v>
      </c>
      <c r="K37" s="90"/>
      <c r="L37" s="102"/>
      <c r="M37" s="112"/>
      <c r="N37" s="16"/>
      <c r="O37" s="112"/>
      <c r="P37" s="16"/>
      <c r="Q37" s="16"/>
      <c r="R37" s="16"/>
      <c r="S37" s="16"/>
      <c r="T37" s="35"/>
      <c r="U37" s="95"/>
      <c r="V37" s="96"/>
      <c r="W37" s="194"/>
    </row>
    <row r="38" spans="1:23" x14ac:dyDescent="0.25">
      <c r="A38" s="97" t="s">
        <v>57</v>
      </c>
      <c r="B38" s="86">
        <v>5.5</v>
      </c>
      <c r="C38" s="87"/>
      <c r="D38" s="12"/>
      <c r="E38" s="16"/>
      <c r="F38" s="88"/>
      <c r="G38" s="89"/>
      <c r="H38" s="72">
        <f t="shared" si="3"/>
        <v>4.7699999999999996</v>
      </c>
      <c r="I38" s="15"/>
      <c r="J38" s="15">
        <f t="shared" si="4"/>
        <v>5.5</v>
      </c>
      <c r="K38" s="90">
        <v>0.73</v>
      </c>
      <c r="L38" s="102"/>
      <c r="M38" s="112"/>
      <c r="N38" s="16"/>
      <c r="O38" s="112"/>
      <c r="P38" s="16"/>
      <c r="Q38" s="16"/>
      <c r="R38" s="16"/>
      <c r="S38" s="16"/>
      <c r="T38" s="35"/>
      <c r="U38" s="95"/>
      <c r="V38" s="96"/>
      <c r="W38" s="194"/>
    </row>
    <row r="39" spans="1:23" x14ac:dyDescent="0.25">
      <c r="A39" s="97" t="s">
        <v>58</v>
      </c>
      <c r="B39" s="86">
        <v>15</v>
      </c>
      <c r="C39" s="87"/>
      <c r="D39" s="12"/>
      <c r="E39" s="16"/>
      <c r="F39" s="88"/>
      <c r="G39" s="90">
        <v>12.56</v>
      </c>
      <c r="H39" s="72">
        <f t="shared" si="3"/>
        <v>12.224600000000001</v>
      </c>
      <c r="I39" s="15"/>
      <c r="J39" s="15">
        <f t="shared" si="4"/>
        <v>14.644600000000001</v>
      </c>
      <c r="K39" s="90">
        <v>2.42</v>
      </c>
      <c r="L39" s="103"/>
      <c r="M39" s="16">
        <v>26</v>
      </c>
      <c r="N39" s="16">
        <v>7.3</v>
      </c>
      <c r="O39" s="92">
        <v>2.2400000000000002</v>
      </c>
      <c r="P39" s="16"/>
      <c r="Q39" s="16"/>
      <c r="R39" s="16"/>
      <c r="S39" s="16"/>
      <c r="T39" s="35"/>
      <c r="U39" s="95"/>
      <c r="V39" s="96"/>
      <c r="W39" s="194"/>
    </row>
    <row r="40" spans="1:23" x14ac:dyDescent="0.25">
      <c r="A40" s="97" t="s">
        <v>59</v>
      </c>
      <c r="B40" s="86">
        <v>1.32</v>
      </c>
      <c r="C40" s="87"/>
      <c r="D40" s="12"/>
      <c r="E40" s="16"/>
      <c r="F40" s="88"/>
      <c r="G40" s="89"/>
      <c r="H40" s="72">
        <f t="shared" si="3"/>
        <v>1.32</v>
      </c>
      <c r="I40" s="15"/>
      <c r="J40" s="15">
        <f t="shared" si="4"/>
        <v>1.32</v>
      </c>
      <c r="K40" s="90"/>
      <c r="L40" s="103"/>
      <c r="M40" s="112"/>
      <c r="N40" s="16"/>
      <c r="O40" s="112"/>
      <c r="P40" s="16"/>
      <c r="Q40" s="16"/>
      <c r="R40" s="16"/>
      <c r="S40" s="16"/>
      <c r="T40" s="35"/>
      <c r="U40" s="95"/>
      <c r="V40" s="96"/>
      <c r="W40" s="194"/>
    </row>
    <row r="41" spans="1:23" x14ac:dyDescent="0.25">
      <c r="A41" s="97" t="s">
        <v>60</v>
      </c>
      <c r="B41" s="86">
        <v>1.84</v>
      </c>
      <c r="C41" s="87"/>
      <c r="D41" s="12">
        <v>5</v>
      </c>
      <c r="E41" s="16"/>
      <c r="F41" s="88"/>
      <c r="G41" s="89"/>
      <c r="H41" s="72">
        <f t="shared" si="3"/>
        <v>1.6025</v>
      </c>
      <c r="I41" s="15"/>
      <c r="J41" s="15">
        <f t="shared" si="4"/>
        <v>1.6025</v>
      </c>
      <c r="K41" s="90"/>
      <c r="L41" s="103"/>
      <c r="M41" s="98"/>
      <c r="N41" s="16">
        <v>23.75</v>
      </c>
      <c r="O41" s="98"/>
      <c r="P41" s="113"/>
      <c r="Q41" s="16"/>
      <c r="R41" s="16"/>
      <c r="S41" s="16"/>
      <c r="T41" s="35"/>
      <c r="U41" s="95"/>
      <c r="V41" s="96">
        <v>16</v>
      </c>
      <c r="W41" s="194"/>
    </row>
    <row r="42" spans="1:23" ht="13.5" thickBot="1" x14ac:dyDescent="0.3">
      <c r="A42" s="114" t="s">
        <v>61</v>
      </c>
      <c r="B42" s="115">
        <v>2.64</v>
      </c>
      <c r="C42" s="116"/>
      <c r="D42" s="20"/>
      <c r="E42" s="117"/>
      <c r="F42" s="118"/>
      <c r="G42" s="119"/>
      <c r="H42" s="120">
        <f t="shared" si="3"/>
        <v>2.3012000000000001</v>
      </c>
      <c r="I42" s="121"/>
      <c r="J42" s="121">
        <f t="shared" si="4"/>
        <v>2.3012000000000001</v>
      </c>
      <c r="K42" s="122"/>
      <c r="L42" s="123">
        <v>23.41</v>
      </c>
      <c r="M42" s="124"/>
      <c r="N42" s="125">
        <v>9.84</v>
      </c>
      <c r="O42" s="124"/>
      <c r="P42" s="117"/>
      <c r="Q42" s="117">
        <v>2</v>
      </c>
      <c r="R42" s="117"/>
      <c r="S42" s="117"/>
      <c r="T42" s="38"/>
      <c r="U42" s="126">
        <v>0.63</v>
      </c>
      <c r="V42" s="127"/>
      <c r="W42" s="196">
        <v>14</v>
      </c>
    </row>
    <row r="43" spans="1:23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23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23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23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23" x14ac:dyDescent="0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3" x14ac:dyDescent="0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2:20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2:20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2:20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2:20" x14ac:dyDescent="0.25">
      <c r="H52" s="128"/>
      <c r="I52" s="129"/>
      <c r="J52" s="130"/>
      <c r="K52" s="130"/>
      <c r="L52" s="130"/>
      <c r="M52" s="129"/>
      <c r="N52" s="129"/>
      <c r="O52" s="129"/>
      <c r="P52" s="129"/>
      <c r="Q52" s="129"/>
      <c r="R52" s="129"/>
      <c r="S52" s="129"/>
      <c r="T52" s="129"/>
    </row>
    <row r="53" spans="2:20" x14ac:dyDescent="0.25">
      <c r="H53" s="128"/>
      <c r="I53" s="129"/>
      <c r="J53" s="131"/>
      <c r="K53" s="131"/>
      <c r="L53" s="131"/>
      <c r="M53" s="129"/>
      <c r="N53" s="129"/>
      <c r="O53" s="129"/>
      <c r="P53" s="129"/>
      <c r="Q53" s="131"/>
      <c r="R53" s="131"/>
      <c r="S53" s="131"/>
      <c r="T53" s="131"/>
    </row>
    <row r="54" spans="2:20" x14ac:dyDescent="0.25">
      <c r="H54" s="128"/>
      <c r="I54" s="129"/>
      <c r="J54" s="130"/>
      <c r="K54" s="130"/>
      <c r="L54" s="130"/>
      <c r="M54" s="129"/>
      <c r="N54" s="129"/>
      <c r="O54" s="129"/>
      <c r="P54" s="129"/>
      <c r="Q54" s="131"/>
      <c r="R54" s="131"/>
      <c r="S54" s="131"/>
      <c r="T54" s="131"/>
    </row>
    <row r="55" spans="2:20" x14ac:dyDescent="0.25">
      <c r="H55" s="128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</row>
    <row r="56" spans="2:20" x14ac:dyDescent="0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20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20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20" x14ac:dyDescent="0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2:20" x14ac:dyDescent="0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2:20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2:20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2:20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2:20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2:18" x14ac:dyDescent="0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2:18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2:18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2:18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2:18" x14ac:dyDescent="0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2:18" x14ac:dyDescent="0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2:18" x14ac:dyDescent="0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2:18" x14ac:dyDescent="0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2:18" x14ac:dyDescent="0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2:18" x14ac:dyDescent="0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2:18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2:18" x14ac:dyDescent="0.2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2:18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2:18" x14ac:dyDescent="0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2:18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2:18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2:18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</sheetData>
  <protectedRanges>
    <protectedRange sqref="U3:U4" name="Rozstęp1_1_1"/>
  </protectedRanges>
  <customSheetViews>
    <customSheetView guid="{2B460A1A-BBF0-4786-9E04-F69A345E6DAD}" scale="85" showPageBreaks="1" fitToPage="1" printArea="1">
      <pane xSplit="1" ySplit="4" topLeftCell="B5" activePane="bottomRight" state="frozen"/>
      <selection pane="bottomRight" activeCell="G27" sqref="G27"/>
      <pageMargins left="0.27559055118110237" right="0.27559055118110237" top="0.47244094488188981" bottom="0.19685039370078741" header="0.15748031496062992" footer="0.31496062992125984"/>
      <pageSetup paperSize="9" scale="64" orientation="landscape" r:id="rId1"/>
    </customSheetView>
    <customSheetView guid="{4BB1F9C1-C935-4556-9D83-D4ACB0B9E648}" scale="85" fitToPage="1">
      <pane xSplit="1" ySplit="4" topLeftCell="B8" activePane="bottomRight" state="frozen"/>
      <selection pane="bottomRight" activeCell="Y22" sqref="Y22"/>
      <pageMargins left="0.27559055118110237" right="0.27559055118110237" top="0.47244094488188981" bottom="0.19685039370078741" header="0.15748031496062992" footer="0.31496062992125984"/>
      <pageSetup paperSize="9" scale="64" orientation="landscape" r:id="rId2"/>
    </customSheetView>
    <customSheetView guid="{F6F71843-C8E6-4AE9-8201-F30A1C036422}" scale="85" fitToPage="1">
      <pane xSplit="1" ySplit="4" topLeftCell="B17" activePane="bottomRight" state="frozen"/>
      <selection pane="bottomRight" activeCell="Y29" sqref="Y29"/>
      <pageMargins left="0.27559055118110237" right="0.27559055118110237" top="0.47244094488188981" bottom="0.19685039370078741" header="0.15748031496062992" footer="0.31496062992125984"/>
      <pageSetup paperSize="9" scale="57" orientation="landscape" r:id="rId3"/>
    </customSheetView>
    <customSheetView guid="{C1506A67-834F-4B3B-989D-140BC2886E12}" scale="85" fitToPage="1">
      <pane xSplit="1" ySplit="4" topLeftCell="B8" activePane="bottomRight" state="frozen"/>
      <selection pane="bottomRight" activeCell="Y22" sqref="Y22"/>
      <pageMargins left="0.27559055118110237" right="0.27559055118110237" top="0.47244094488188981" bottom="0.19685039370078741" header="0.15748031496062992" footer="0.31496062992125984"/>
      <pageSetup paperSize="9" scale="64" orientation="landscape" r:id="rId4"/>
    </customSheetView>
  </customSheetViews>
  <mergeCells count="1">
    <mergeCell ref="N1:V1"/>
  </mergeCells>
  <conditionalFormatting sqref="H5:J42">
    <cfRule type="cellIs" dxfId="9" priority="1" operator="lessThan">
      <formula>0</formula>
    </cfRule>
  </conditionalFormatting>
  <pageMargins left="0.27559055118110237" right="0.27559055118110237" top="0.47244094488188981" bottom="0.19685039370078741" header="0.15748031496062992" footer="0.31496062992125984"/>
  <pageSetup paperSize="9" scale="64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9339C-A5B5-4185-B3DA-40511DF85382}">
  <sheetPr>
    <tabColor rgb="FF92D050"/>
    <pageSetUpPr fitToPage="1"/>
  </sheetPr>
  <dimension ref="A1:W82"/>
  <sheetViews>
    <sheetView zoomScale="85" zoomScaleNormal="7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Y12" sqref="Y12"/>
    </sheetView>
  </sheetViews>
  <sheetFormatPr defaultRowHeight="14.25" x14ac:dyDescent="0.25"/>
  <cols>
    <col min="1" max="1" width="42.140625" style="184" customWidth="1"/>
    <col min="2" max="2" width="8.140625" style="184" customWidth="1"/>
    <col min="3" max="3" width="9.85546875" style="184" customWidth="1"/>
    <col min="4" max="4" width="7.140625" style="184" customWidth="1"/>
    <col min="5" max="6" width="9.85546875" style="184" customWidth="1"/>
    <col min="7" max="7" width="7.42578125" style="184" customWidth="1"/>
    <col min="8" max="8" width="8.7109375" style="184" customWidth="1"/>
    <col min="9" max="9" width="9.85546875" style="184" customWidth="1"/>
    <col min="10" max="10" width="9.28515625" style="184" customWidth="1"/>
    <col min="11" max="11" width="9.85546875" style="184" customWidth="1"/>
    <col min="12" max="16" width="8.5703125" style="184" customWidth="1"/>
    <col min="17" max="17" width="10.42578125" style="184" customWidth="1"/>
    <col min="18" max="18" width="8.5703125" style="184" customWidth="1"/>
    <col min="19" max="23" width="9.140625" style="184" customWidth="1"/>
    <col min="24" max="16384" width="9.140625" style="184"/>
  </cols>
  <sheetData>
    <row r="1" spans="1:23" s="11" customFormat="1" ht="12.75" x14ac:dyDescent="0.25">
      <c r="A1" s="8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O1" s="64"/>
      <c r="P1" s="64"/>
      <c r="Q1" s="64"/>
      <c r="R1" s="64"/>
      <c r="S1" s="64"/>
      <c r="T1" s="383" t="s">
        <v>272</v>
      </c>
      <c r="U1" s="384"/>
      <c r="V1" s="384"/>
      <c r="W1" s="384"/>
    </row>
    <row r="2" spans="1:23" s="136" customFormat="1" ht="12" thickBot="1" x14ac:dyDescent="0.3">
      <c r="A2" s="45">
        <v>1</v>
      </c>
      <c r="B2" s="45">
        <v>2</v>
      </c>
      <c r="C2" s="45">
        <v>3</v>
      </c>
      <c r="D2" s="45">
        <v>4</v>
      </c>
      <c r="E2" s="45">
        <v>5</v>
      </c>
      <c r="F2" s="45">
        <v>6</v>
      </c>
      <c r="G2" s="45">
        <v>7</v>
      </c>
      <c r="H2" s="29">
        <v>8</v>
      </c>
      <c r="I2" s="29">
        <v>9</v>
      </c>
      <c r="J2" s="29">
        <v>10</v>
      </c>
      <c r="K2" s="29">
        <v>11</v>
      </c>
      <c r="L2" s="29">
        <v>12</v>
      </c>
      <c r="M2" s="29">
        <v>13</v>
      </c>
      <c r="N2" s="29">
        <v>14</v>
      </c>
      <c r="O2" s="29">
        <v>15</v>
      </c>
      <c r="P2" s="29">
        <v>16</v>
      </c>
      <c r="Q2" s="29">
        <v>17</v>
      </c>
      <c r="R2" s="29">
        <v>18</v>
      </c>
      <c r="S2" s="29">
        <v>19</v>
      </c>
      <c r="T2" s="29">
        <v>20</v>
      </c>
      <c r="U2" s="29">
        <v>21</v>
      </c>
      <c r="V2" s="29">
        <v>22</v>
      </c>
      <c r="W2" s="29">
        <v>23</v>
      </c>
    </row>
    <row r="3" spans="1:23" s="67" customFormat="1" ht="51" customHeight="1" thickBot="1" x14ac:dyDescent="0.3">
      <c r="A3" s="47" t="s">
        <v>0</v>
      </c>
      <c r="B3" s="48" t="s">
        <v>8</v>
      </c>
      <c r="C3" s="26" t="s">
        <v>9</v>
      </c>
      <c r="D3" s="26" t="s">
        <v>23</v>
      </c>
      <c r="E3" s="26" t="s">
        <v>7</v>
      </c>
      <c r="F3" s="26" t="s">
        <v>10</v>
      </c>
      <c r="G3" s="173" t="s">
        <v>3</v>
      </c>
      <c r="H3" s="7" t="s">
        <v>16</v>
      </c>
      <c r="I3" s="27" t="s">
        <v>12</v>
      </c>
      <c r="J3" s="27" t="s">
        <v>14</v>
      </c>
      <c r="K3" s="28" t="s">
        <v>15</v>
      </c>
      <c r="L3" s="137" t="s">
        <v>2</v>
      </c>
      <c r="M3" s="27" t="s">
        <v>4</v>
      </c>
      <c r="N3" s="27" t="s">
        <v>1</v>
      </c>
      <c r="O3" s="27" t="s">
        <v>6</v>
      </c>
      <c r="P3" s="170" t="s">
        <v>21</v>
      </c>
      <c r="Q3" s="171" t="s">
        <v>17</v>
      </c>
      <c r="R3" s="170" t="s">
        <v>11</v>
      </c>
      <c r="S3" s="172" t="s">
        <v>13</v>
      </c>
      <c r="T3" s="26" t="s">
        <v>18</v>
      </c>
      <c r="U3" s="173" t="s">
        <v>24</v>
      </c>
      <c r="V3" s="30" t="s">
        <v>19</v>
      </c>
      <c r="W3" s="394" t="s">
        <v>20</v>
      </c>
    </row>
    <row r="4" spans="1:23" s="174" customFormat="1" ht="15" thickBot="1" x14ac:dyDescent="0.3">
      <c r="A4" s="50" t="s">
        <v>5</v>
      </c>
      <c r="B4" s="52">
        <f>SUM(B5:B43)</f>
        <v>81.727999999999994</v>
      </c>
      <c r="C4" s="52" t="s">
        <v>265</v>
      </c>
      <c r="D4" s="53">
        <f>SUM(D5:D97)</f>
        <v>324</v>
      </c>
      <c r="E4" s="54">
        <f>SUM(E5:E97)</f>
        <v>0</v>
      </c>
      <c r="F4" s="54">
        <f>SUM(F5:F97)</f>
        <v>0</v>
      </c>
      <c r="G4" s="55">
        <f>SUM(G5:G97)</f>
        <v>51</v>
      </c>
      <c r="H4" s="51">
        <f>SUM(H5:H97)</f>
        <v>72.260800000000003</v>
      </c>
      <c r="I4" s="52" t="s">
        <v>265</v>
      </c>
      <c r="J4" s="56">
        <f t="shared" ref="J4:U4" si="0">SUM(J5:J97)</f>
        <v>77.510800000000003</v>
      </c>
      <c r="K4" s="139">
        <f t="shared" si="0"/>
        <v>5.25</v>
      </c>
      <c r="L4" s="440">
        <f t="shared" si="0"/>
        <v>27.88</v>
      </c>
      <c r="M4" s="54">
        <f t="shared" si="0"/>
        <v>67.81</v>
      </c>
      <c r="N4" s="54">
        <f t="shared" si="0"/>
        <v>218.15</v>
      </c>
      <c r="O4" s="54">
        <f t="shared" si="0"/>
        <v>51.8</v>
      </c>
      <c r="P4" s="62">
        <f t="shared" si="0"/>
        <v>0</v>
      </c>
      <c r="Q4" s="59">
        <f t="shared" si="0"/>
        <v>3.4</v>
      </c>
      <c r="R4" s="62">
        <f t="shared" si="0"/>
        <v>0</v>
      </c>
      <c r="S4" s="62">
        <f t="shared" si="0"/>
        <v>0</v>
      </c>
      <c r="T4" s="62">
        <f t="shared" si="0"/>
        <v>0</v>
      </c>
      <c r="U4" s="60">
        <f t="shared" si="0"/>
        <v>56.08</v>
      </c>
      <c r="V4" s="31">
        <f>SUM(V5:V43)</f>
        <v>30</v>
      </c>
      <c r="W4" s="33">
        <f t="shared" ref="W4" si="1">SUM(W5:W43)</f>
        <v>36</v>
      </c>
    </row>
    <row r="5" spans="1:23" x14ac:dyDescent="0.25">
      <c r="A5" s="175" t="s">
        <v>79</v>
      </c>
      <c r="B5" s="410">
        <v>2.15</v>
      </c>
      <c r="C5" s="157"/>
      <c r="D5" s="10"/>
      <c r="E5" s="74"/>
      <c r="F5" s="74"/>
      <c r="G5" s="158"/>
      <c r="H5" s="77">
        <f t="shared" ref="H5:H43" si="2">B5-K5-(L5+M5+N5+O5+R5+U5)/100</f>
        <v>1.9792000000000001</v>
      </c>
      <c r="I5" s="78"/>
      <c r="J5" s="78">
        <f>H5+I5+K5</f>
        <v>1.9792000000000001</v>
      </c>
      <c r="K5" s="176"/>
      <c r="L5" s="450">
        <v>0.2</v>
      </c>
      <c r="M5" s="177">
        <v>11</v>
      </c>
      <c r="N5" s="177">
        <v>5.37</v>
      </c>
      <c r="O5" s="177"/>
      <c r="P5" s="178"/>
      <c r="Q5" s="179"/>
      <c r="R5" s="180"/>
      <c r="S5" s="79"/>
      <c r="T5" s="181"/>
      <c r="U5" s="182">
        <v>0.51</v>
      </c>
      <c r="V5" s="183"/>
      <c r="W5" s="195"/>
    </row>
    <row r="6" spans="1:23" x14ac:dyDescent="0.25">
      <c r="A6" s="14" t="s">
        <v>80</v>
      </c>
      <c r="B6" s="417">
        <v>0.15</v>
      </c>
      <c r="C6" s="104"/>
      <c r="D6" s="12"/>
      <c r="E6" s="16"/>
      <c r="F6" s="16"/>
      <c r="G6" s="90"/>
      <c r="H6" s="86">
        <f t="shared" si="2"/>
        <v>0</v>
      </c>
      <c r="I6" s="15"/>
      <c r="J6" s="15">
        <f t="shared" ref="J6:J43" si="3">H6+I6+K6</f>
        <v>0.15</v>
      </c>
      <c r="K6" s="17">
        <v>0.15</v>
      </c>
      <c r="L6" s="442"/>
      <c r="M6" s="93"/>
      <c r="N6" s="93"/>
      <c r="O6" s="93"/>
      <c r="P6" s="113"/>
      <c r="Q6" s="87"/>
      <c r="R6" s="159"/>
      <c r="S6" s="90"/>
      <c r="T6" s="35"/>
      <c r="U6" s="160"/>
      <c r="V6" s="185"/>
      <c r="W6" s="194"/>
    </row>
    <row r="7" spans="1:23" x14ac:dyDescent="0.25">
      <c r="A7" s="186" t="s">
        <v>81</v>
      </c>
      <c r="B7" s="417">
        <v>0.35</v>
      </c>
      <c r="C7" s="104"/>
      <c r="D7" s="12">
        <v>2</v>
      </c>
      <c r="E7" s="16"/>
      <c r="F7" s="16"/>
      <c r="G7" s="90"/>
      <c r="H7" s="86">
        <f t="shared" si="2"/>
        <v>0.2949</v>
      </c>
      <c r="I7" s="15"/>
      <c r="J7" s="15">
        <f t="shared" si="3"/>
        <v>0.2949</v>
      </c>
      <c r="K7" s="17"/>
      <c r="L7" s="442">
        <v>1.55</v>
      </c>
      <c r="M7" s="93">
        <v>1.42</v>
      </c>
      <c r="N7" s="93">
        <v>1.58</v>
      </c>
      <c r="O7" s="93"/>
      <c r="P7" s="113"/>
      <c r="Q7" s="87"/>
      <c r="R7" s="159"/>
      <c r="S7" s="90"/>
      <c r="T7" s="35"/>
      <c r="U7" s="160">
        <v>0.96</v>
      </c>
      <c r="V7" s="185"/>
      <c r="W7" s="194">
        <v>10</v>
      </c>
    </row>
    <row r="8" spans="1:23" x14ac:dyDescent="0.25">
      <c r="A8" s="186" t="s">
        <v>82</v>
      </c>
      <c r="B8" s="417">
        <v>0.88</v>
      </c>
      <c r="C8" s="104"/>
      <c r="D8" s="12"/>
      <c r="E8" s="16"/>
      <c r="F8" s="16"/>
      <c r="G8" s="90"/>
      <c r="H8" s="86">
        <f t="shared" si="2"/>
        <v>0</v>
      </c>
      <c r="I8" s="15"/>
      <c r="J8" s="15">
        <f t="shared" si="3"/>
        <v>0.88</v>
      </c>
      <c r="K8" s="17">
        <v>0.88</v>
      </c>
      <c r="L8" s="442"/>
      <c r="M8" s="93"/>
      <c r="N8" s="93"/>
      <c r="O8" s="93"/>
      <c r="P8" s="113"/>
      <c r="Q8" s="87"/>
      <c r="R8" s="159"/>
      <c r="S8" s="90"/>
      <c r="T8" s="35"/>
      <c r="U8" s="160"/>
      <c r="V8" s="185"/>
      <c r="W8" s="194"/>
    </row>
    <row r="9" spans="1:23" x14ac:dyDescent="0.25">
      <c r="A9" s="186" t="s">
        <v>83</v>
      </c>
      <c r="B9" s="417">
        <v>4.4999999999999998E-2</v>
      </c>
      <c r="C9" s="104"/>
      <c r="D9" s="12"/>
      <c r="E9" s="16"/>
      <c r="F9" s="16"/>
      <c r="G9" s="90"/>
      <c r="H9" s="86">
        <f t="shared" si="2"/>
        <v>3.5000000000000003E-2</v>
      </c>
      <c r="I9" s="15"/>
      <c r="J9" s="15">
        <f t="shared" si="3"/>
        <v>3.5000000000000003E-2</v>
      </c>
      <c r="K9" s="17"/>
      <c r="L9" s="442"/>
      <c r="M9" s="93"/>
      <c r="N9" s="93">
        <v>1</v>
      </c>
      <c r="O9" s="93"/>
      <c r="P9" s="113"/>
      <c r="Q9" s="87"/>
      <c r="R9" s="159"/>
      <c r="S9" s="90"/>
      <c r="T9" s="35"/>
      <c r="U9" s="160"/>
      <c r="V9" s="185"/>
      <c r="W9" s="194"/>
    </row>
    <row r="10" spans="1:23" x14ac:dyDescent="0.25">
      <c r="A10" s="186" t="s">
        <v>84</v>
      </c>
      <c r="B10" s="417">
        <v>0.73</v>
      </c>
      <c r="C10" s="104"/>
      <c r="D10" s="12"/>
      <c r="E10" s="16"/>
      <c r="F10" s="16"/>
      <c r="G10" s="90"/>
      <c r="H10" s="86">
        <f t="shared" si="2"/>
        <v>0.66600000000000004</v>
      </c>
      <c r="I10" s="15"/>
      <c r="J10" s="15">
        <f t="shared" si="3"/>
        <v>0.66600000000000004</v>
      </c>
      <c r="K10" s="17"/>
      <c r="L10" s="442"/>
      <c r="M10" s="93"/>
      <c r="N10" s="93">
        <v>5.9</v>
      </c>
      <c r="O10" s="93">
        <v>0.5</v>
      </c>
      <c r="P10" s="113"/>
      <c r="Q10" s="87"/>
      <c r="R10" s="159"/>
      <c r="S10" s="90"/>
      <c r="T10" s="35"/>
      <c r="U10" s="160"/>
      <c r="V10" s="185"/>
      <c r="W10" s="194">
        <v>2</v>
      </c>
    </row>
    <row r="11" spans="1:23" x14ac:dyDescent="0.25">
      <c r="A11" s="14" t="s">
        <v>85</v>
      </c>
      <c r="B11" s="417">
        <v>0.15</v>
      </c>
      <c r="C11" s="104"/>
      <c r="D11" s="12"/>
      <c r="E11" s="16"/>
      <c r="F11" s="16"/>
      <c r="G11" s="90"/>
      <c r="H11" s="86">
        <f t="shared" si="2"/>
        <v>0</v>
      </c>
      <c r="I11" s="15"/>
      <c r="J11" s="15">
        <f t="shared" si="3"/>
        <v>0.15</v>
      </c>
      <c r="K11" s="17">
        <v>0.15</v>
      </c>
      <c r="L11" s="442"/>
      <c r="M11" s="93"/>
      <c r="N11" s="93"/>
      <c r="O11" s="93"/>
      <c r="P11" s="113"/>
      <c r="Q11" s="87"/>
      <c r="R11" s="159"/>
      <c r="S11" s="90"/>
      <c r="T11" s="35"/>
      <c r="U11" s="160"/>
      <c r="V11" s="185"/>
      <c r="W11" s="194"/>
    </row>
    <row r="12" spans="1:23" x14ac:dyDescent="0.25">
      <c r="A12" s="187" t="s">
        <v>86</v>
      </c>
      <c r="B12" s="417">
        <v>7.6950000000000003</v>
      </c>
      <c r="C12" s="104"/>
      <c r="D12" s="12">
        <v>4</v>
      </c>
      <c r="E12" s="16"/>
      <c r="F12" s="16"/>
      <c r="G12" s="90"/>
      <c r="H12" s="86">
        <f t="shared" si="2"/>
        <v>7.2779999999999996</v>
      </c>
      <c r="I12" s="15"/>
      <c r="J12" s="15">
        <f t="shared" si="3"/>
        <v>7.508</v>
      </c>
      <c r="K12" s="17">
        <v>0.23</v>
      </c>
      <c r="L12" s="442"/>
      <c r="M12" s="93">
        <v>7.2</v>
      </c>
      <c r="N12" s="93">
        <v>11.5</v>
      </c>
      <c r="O12" s="93"/>
      <c r="P12" s="113"/>
      <c r="Q12" s="87">
        <v>1.8</v>
      </c>
      <c r="R12" s="159"/>
      <c r="S12" s="90"/>
      <c r="T12" s="35"/>
      <c r="U12" s="160"/>
      <c r="V12" s="185">
        <v>10</v>
      </c>
      <c r="W12" s="194"/>
    </row>
    <row r="13" spans="1:23" x14ac:dyDescent="0.25">
      <c r="A13" s="186" t="s">
        <v>87</v>
      </c>
      <c r="B13" s="417">
        <v>1.63</v>
      </c>
      <c r="C13" s="104"/>
      <c r="D13" s="12">
        <v>6</v>
      </c>
      <c r="E13" s="16"/>
      <c r="F13" s="16"/>
      <c r="G13" s="90"/>
      <c r="H13" s="86">
        <f t="shared" si="2"/>
        <v>1.5091000000000001</v>
      </c>
      <c r="I13" s="15"/>
      <c r="J13" s="15">
        <f t="shared" si="3"/>
        <v>1.5091000000000001</v>
      </c>
      <c r="K13" s="17"/>
      <c r="L13" s="442"/>
      <c r="M13" s="93">
        <v>0.24</v>
      </c>
      <c r="N13" s="93">
        <v>2</v>
      </c>
      <c r="O13" s="93">
        <v>9.6</v>
      </c>
      <c r="P13" s="113"/>
      <c r="Q13" s="87"/>
      <c r="R13" s="159"/>
      <c r="S13" s="90"/>
      <c r="T13" s="35"/>
      <c r="U13" s="160">
        <v>0.25</v>
      </c>
      <c r="V13" s="185"/>
      <c r="W13" s="194"/>
    </row>
    <row r="14" spans="1:23" x14ac:dyDescent="0.25">
      <c r="A14" s="186" t="s">
        <v>88</v>
      </c>
      <c r="B14" s="417">
        <v>1.88</v>
      </c>
      <c r="C14" s="104"/>
      <c r="D14" s="12">
        <v>2</v>
      </c>
      <c r="E14" s="16"/>
      <c r="F14" s="16"/>
      <c r="G14" s="90"/>
      <c r="H14" s="86">
        <f t="shared" si="2"/>
        <v>1.8640000000000001</v>
      </c>
      <c r="I14" s="15"/>
      <c r="J14" s="15">
        <f t="shared" si="3"/>
        <v>1.8640000000000001</v>
      </c>
      <c r="K14" s="17"/>
      <c r="L14" s="442">
        <v>0.7</v>
      </c>
      <c r="M14" s="93"/>
      <c r="N14" s="93">
        <v>0.9</v>
      </c>
      <c r="O14" s="93"/>
      <c r="P14" s="113"/>
      <c r="Q14" s="87">
        <v>0.4</v>
      </c>
      <c r="R14" s="159"/>
      <c r="S14" s="90"/>
      <c r="T14" s="35"/>
      <c r="U14" s="160"/>
      <c r="V14" s="185"/>
      <c r="W14" s="194">
        <v>6</v>
      </c>
    </row>
    <row r="15" spans="1:23" x14ac:dyDescent="0.25">
      <c r="A15" s="186" t="s">
        <v>89</v>
      </c>
      <c r="B15" s="417">
        <v>10.68</v>
      </c>
      <c r="C15" s="104"/>
      <c r="D15" s="12"/>
      <c r="E15" s="16"/>
      <c r="F15" s="16"/>
      <c r="G15" s="90"/>
      <c r="H15" s="86">
        <f t="shared" si="2"/>
        <v>9.9106000000000005</v>
      </c>
      <c r="I15" s="15"/>
      <c r="J15" s="15">
        <f t="shared" si="3"/>
        <v>10.480600000000001</v>
      </c>
      <c r="K15" s="17">
        <v>0.56999999999999995</v>
      </c>
      <c r="L15" s="442"/>
      <c r="M15" s="93">
        <v>10.68</v>
      </c>
      <c r="N15" s="93">
        <v>7.9</v>
      </c>
      <c r="O15" s="93"/>
      <c r="P15" s="113"/>
      <c r="Q15" s="87"/>
      <c r="R15" s="159"/>
      <c r="S15" s="90"/>
      <c r="T15" s="35"/>
      <c r="U15" s="160">
        <v>1.36</v>
      </c>
      <c r="V15" s="185"/>
      <c r="W15" s="194"/>
    </row>
    <row r="16" spans="1:23" x14ac:dyDescent="0.25">
      <c r="A16" s="186" t="s">
        <v>90</v>
      </c>
      <c r="B16" s="417">
        <v>0.32</v>
      </c>
      <c r="C16" s="104"/>
      <c r="D16" s="12"/>
      <c r="E16" s="16"/>
      <c r="F16" s="16"/>
      <c r="G16" s="90"/>
      <c r="H16" s="86">
        <f t="shared" si="2"/>
        <v>0.04</v>
      </c>
      <c r="I16" s="15"/>
      <c r="J16" s="15">
        <f t="shared" si="3"/>
        <v>0.32</v>
      </c>
      <c r="K16" s="17">
        <v>0.28000000000000003</v>
      </c>
      <c r="L16" s="442"/>
      <c r="M16" s="93"/>
      <c r="N16" s="93"/>
      <c r="O16" s="93"/>
      <c r="P16" s="113"/>
      <c r="Q16" s="87"/>
      <c r="R16" s="159"/>
      <c r="S16" s="90"/>
      <c r="T16" s="35"/>
      <c r="U16" s="160"/>
      <c r="V16" s="185"/>
      <c r="W16" s="194"/>
    </row>
    <row r="17" spans="1:23" x14ac:dyDescent="0.25">
      <c r="A17" s="186" t="s">
        <v>91</v>
      </c>
      <c r="B17" s="417">
        <v>0.63</v>
      </c>
      <c r="C17" s="104"/>
      <c r="D17" s="12">
        <v>1</v>
      </c>
      <c r="E17" s="16"/>
      <c r="F17" s="16"/>
      <c r="G17" s="90"/>
      <c r="H17" s="86">
        <f t="shared" si="2"/>
        <v>0.58940000000000003</v>
      </c>
      <c r="I17" s="15"/>
      <c r="J17" s="15">
        <f t="shared" si="3"/>
        <v>0.58940000000000003</v>
      </c>
      <c r="K17" s="17"/>
      <c r="L17" s="442">
        <v>1</v>
      </c>
      <c r="M17" s="93">
        <v>1.75</v>
      </c>
      <c r="N17" s="93">
        <v>0.14000000000000001</v>
      </c>
      <c r="O17" s="93"/>
      <c r="P17" s="113"/>
      <c r="Q17" s="87"/>
      <c r="R17" s="159"/>
      <c r="S17" s="90"/>
      <c r="T17" s="35"/>
      <c r="U17" s="160">
        <v>1.17</v>
      </c>
      <c r="V17" s="185"/>
      <c r="W17" s="194"/>
    </row>
    <row r="18" spans="1:23" x14ac:dyDescent="0.25">
      <c r="A18" s="186" t="s">
        <v>92</v>
      </c>
      <c r="B18" s="417">
        <v>1.0900000000000001</v>
      </c>
      <c r="C18" s="104"/>
      <c r="D18" s="12">
        <v>8</v>
      </c>
      <c r="E18" s="16"/>
      <c r="F18" s="16"/>
      <c r="G18" s="90"/>
      <c r="H18" s="86">
        <f t="shared" si="2"/>
        <v>1.0159</v>
      </c>
      <c r="I18" s="15"/>
      <c r="J18" s="15">
        <f t="shared" si="3"/>
        <v>1.0159</v>
      </c>
      <c r="K18" s="17"/>
      <c r="L18" s="442"/>
      <c r="M18" s="93">
        <v>1.25</v>
      </c>
      <c r="N18" s="93"/>
      <c r="O18" s="93">
        <v>2.66</v>
      </c>
      <c r="P18" s="113"/>
      <c r="Q18" s="87"/>
      <c r="R18" s="159"/>
      <c r="S18" s="90"/>
      <c r="T18" s="35"/>
      <c r="U18" s="160">
        <v>3.5</v>
      </c>
      <c r="V18" s="185"/>
      <c r="W18" s="194">
        <v>6</v>
      </c>
    </row>
    <row r="19" spans="1:23" x14ac:dyDescent="0.25">
      <c r="A19" s="186" t="s">
        <v>93</v>
      </c>
      <c r="B19" s="417">
        <v>0.67</v>
      </c>
      <c r="C19" s="104"/>
      <c r="D19" s="12"/>
      <c r="E19" s="16"/>
      <c r="F19" s="16"/>
      <c r="G19" s="90"/>
      <c r="H19" s="86">
        <f t="shared" si="2"/>
        <v>0.57230000000000003</v>
      </c>
      <c r="I19" s="15"/>
      <c r="J19" s="15">
        <f t="shared" si="3"/>
        <v>0.57230000000000003</v>
      </c>
      <c r="K19" s="17"/>
      <c r="L19" s="442">
        <v>1.9</v>
      </c>
      <c r="M19" s="93">
        <v>0.87</v>
      </c>
      <c r="N19" s="93">
        <v>7</v>
      </c>
      <c r="O19" s="93"/>
      <c r="P19" s="113"/>
      <c r="Q19" s="87"/>
      <c r="R19" s="159"/>
      <c r="S19" s="90"/>
      <c r="T19" s="35"/>
      <c r="U19" s="160"/>
      <c r="V19" s="185"/>
      <c r="W19" s="194"/>
    </row>
    <row r="20" spans="1:23" x14ac:dyDescent="0.25">
      <c r="A20" s="186" t="s">
        <v>268</v>
      </c>
      <c r="B20" s="417">
        <v>0.19</v>
      </c>
      <c r="C20" s="436"/>
      <c r="D20" s="436"/>
      <c r="E20" s="436"/>
      <c r="F20" s="436"/>
      <c r="G20" s="439"/>
      <c r="H20" s="86">
        <f t="shared" si="2"/>
        <v>0.16400000000000001</v>
      </c>
      <c r="I20" s="436"/>
      <c r="J20" s="15">
        <f>H20+I20+K20</f>
        <v>0.16400000000000001</v>
      </c>
      <c r="K20" s="452"/>
      <c r="L20" s="443"/>
      <c r="M20" s="93">
        <v>2.6</v>
      </c>
      <c r="N20" s="436"/>
      <c r="O20" s="113"/>
      <c r="P20" s="113"/>
      <c r="Q20" s="445"/>
      <c r="R20" s="445"/>
      <c r="S20" s="446"/>
      <c r="T20" s="446"/>
      <c r="U20" s="447"/>
      <c r="V20" s="448"/>
      <c r="W20" s="449"/>
    </row>
    <row r="21" spans="1:23" x14ac:dyDescent="0.25">
      <c r="A21" s="186" t="s">
        <v>94</v>
      </c>
      <c r="B21" s="417">
        <v>1.84</v>
      </c>
      <c r="C21" s="104"/>
      <c r="D21" s="12">
        <v>3</v>
      </c>
      <c r="E21" s="16"/>
      <c r="F21" s="16"/>
      <c r="G21" s="90">
        <v>10</v>
      </c>
      <c r="H21" s="86">
        <f t="shared" si="2"/>
        <v>1.778</v>
      </c>
      <c r="I21" s="15"/>
      <c r="J21" s="15">
        <f t="shared" si="3"/>
        <v>1.778</v>
      </c>
      <c r="K21" s="17"/>
      <c r="L21" s="442"/>
      <c r="M21" s="93"/>
      <c r="N21" s="93">
        <v>2.7</v>
      </c>
      <c r="O21" s="93">
        <v>3.5</v>
      </c>
      <c r="P21" s="113"/>
      <c r="Q21" s="87"/>
      <c r="R21" s="159"/>
      <c r="S21" s="90"/>
      <c r="T21" s="35"/>
      <c r="U21" s="160"/>
      <c r="V21" s="185"/>
      <c r="W21" s="194"/>
    </row>
    <row r="22" spans="1:23" x14ac:dyDescent="0.25">
      <c r="A22" s="186" t="s">
        <v>95</v>
      </c>
      <c r="B22" s="417">
        <v>9.2899999999999991</v>
      </c>
      <c r="C22" s="104"/>
      <c r="D22" s="12">
        <v>6</v>
      </c>
      <c r="E22" s="16"/>
      <c r="F22" s="16"/>
      <c r="G22" s="90"/>
      <c r="H22" s="86">
        <f t="shared" si="2"/>
        <v>8.5921000000000003</v>
      </c>
      <c r="I22" s="15"/>
      <c r="J22" s="15">
        <f t="shared" si="3"/>
        <v>8.6920999999999999</v>
      </c>
      <c r="K22" s="17">
        <v>0.1</v>
      </c>
      <c r="L22" s="442">
        <v>0.75</v>
      </c>
      <c r="M22" s="93">
        <v>2.6</v>
      </c>
      <c r="N22" s="93">
        <v>10</v>
      </c>
      <c r="O22" s="93">
        <v>1.44</v>
      </c>
      <c r="P22" s="113"/>
      <c r="Q22" s="87"/>
      <c r="R22" s="159"/>
      <c r="S22" s="90"/>
      <c r="T22" s="35"/>
      <c r="U22" s="160">
        <v>45</v>
      </c>
      <c r="V22" s="185"/>
      <c r="W22" s="194">
        <v>10</v>
      </c>
    </row>
    <row r="23" spans="1:23" x14ac:dyDescent="0.25">
      <c r="A23" s="186" t="s">
        <v>96</v>
      </c>
      <c r="B23" s="417">
        <v>2.08</v>
      </c>
      <c r="C23" s="104"/>
      <c r="D23" s="12"/>
      <c r="E23" s="16"/>
      <c r="F23" s="16"/>
      <c r="G23" s="90"/>
      <c r="H23" s="86">
        <f t="shared" si="2"/>
        <v>1.8674999999999999</v>
      </c>
      <c r="I23" s="15"/>
      <c r="J23" s="15">
        <f t="shared" si="3"/>
        <v>1.8674999999999999</v>
      </c>
      <c r="K23" s="17"/>
      <c r="L23" s="442">
        <v>1</v>
      </c>
      <c r="M23" s="93">
        <v>14.07</v>
      </c>
      <c r="N23" s="93"/>
      <c r="O23" s="93">
        <v>5</v>
      </c>
      <c r="P23" s="113"/>
      <c r="Q23" s="87"/>
      <c r="R23" s="159"/>
      <c r="S23" s="90"/>
      <c r="T23" s="35"/>
      <c r="U23" s="160">
        <v>1.18</v>
      </c>
      <c r="V23" s="185"/>
      <c r="W23" s="194"/>
    </row>
    <row r="24" spans="1:23" x14ac:dyDescent="0.25">
      <c r="A24" s="14" t="s">
        <v>97</v>
      </c>
      <c r="B24" s="417">
        <v>1.32</v>
      </c>
      <c r="C24" s="104"/>
      <c r="D24" s="12"/>
      <c r="E24" s="16"/>
      <c r="F24" s="16"/>
      <c r="G24" s="90"/>
      <c r="H24" s="86">
        <f t="shared" si="2"/>
        <v>1.3128</v>
      </c>
      <c r="I24" s="15"/>
      <c r="J24" s="15">
        <f t="shared" si="3"/>
        <v>1.3128</v>
      </c>
      <c r="K24" s="17"/>
      <c r="L24" s="451"/>
      <c r="M24" s="93">
        <v>0.72</v>
      </c>
      <c r="N24" s="13"/>
      <c r="O24" s="93"/>
      <c r="P24" s="113"/>
      <c r="Q24" s="87">
        <v>1.2</v>
      </c>
      <c r="R24" s="159"/>
      <c r="S24" s="90"/>
      <c r="T24" s="35"/>
      <c r="U24" s="160"/>
      <c r="V24" s="185"/>
      <c r="W24" s="194"/>
    </row>
    <row r="25" spans="1:23" x14ac:dyDescent="0.25">
      <c r="A25" s="14" t="s">
        <v>98</v>
      </c>
      <c r="B25" s="417">
        <v>0.75</v>
      </c>
      <c r="C25" s="104"/>
      <c r="D25" s="12"/>
      <c r="E25" s="16"/>
      <c r="F25" s="16"/>
      <c r="G25" s="90"/>
      <c r="H25" s="86">
        <f t="shared" si="2"/>
        <v>0.75</v>
      </c>
      <c r="I25" s="15"/>
      <c r="J25" s="15">
        <f t="shared" si="3"/>
        <v>0.75</v>
      </c>
      <c r="K25" s="17"/>
      <c r="L25" s="442"/>
      <c r="M25" s="93"/>
      <c r="N25" s="93"/>
      <c r="O25" s="93"/>
      <c r="P25" s="113"/>
      <c r="Q25" s="87"/>
      <c r="R25" s="159"/>
      <c r="S25" s="90"/>
      <c r="T25" s="35"/>
      <c r="U25" s="160"/>
      <c r="V25" s="185"/>
      <c r="W25" s="194"/>
    </row>
    <row r="26" spans="1:23" x14ac:dyDescent="0.25">
      <c r="A26" s="14" t="s">
        <v>99</v>
      </c>
      <c r="B26" s="417">
        <v>1.71</v>
      </c>
      <c r="C26" s="104"/>
      <c r="D26" s="12">
        <v>35</v>
      </c>
      <c r="E26" s="16"/>
      <c r="F26" s="16"/>
      <c r="G26" s="90"/>
      <c r="H26" s="86">
        <f t="shared" si="2"/>
        <v>1.6680999999999999</v>
      </c>
      <c r="I26" s="15"/>
      <c r="J26" s="15">
        <f t="shared" si="3"/>
        <v>1.6680999999999999</v>
      </c>
      <c r="K26" s="17"/>
      <c r="L26" s="442"/>
      <c r="M26" s="93">
        <v>0.2</v>
      </c>
      <c r="N26" s="93">
        <v>3.99</v>
      </c>
      <c r="O26" s="93"/>
      <c r="P26" s="113"/>
      <c r="Q26" s="87"/>
      <c r="R26" s="159"/>
      <c r="S26" s="90"/>
      <c r="T26" s="35"/>
      <c r="U26" s="160"/>
      <c r="V26" s="185">
        <v>10</v>
      </c>
      <c r="W26" s="194"/>
    </row>
    <row r="27" spans="1:23" x14ac:dyDescent="0.25">
      <c r="A27" s="14" t="s">
        <v>100</v>
      </c>
      <c r="B27" s="417">
        <v>0.91</v>
      </c>
      <c r="C27" s="104"/>
      <c r="D27" s="12"/>
      <c r="E27" s="16"/>
      <c r="F27" s="16"/>
      <c r="G27" s="90"/>
      <c r="H27" s="86">
        <f t="shared" si="2"/>
        <v>0.91</v>
      </c>
      <c r="I27" s="15"/>
      <c r="J27" s="15">
        <f t="shared" si="3"/>
        <v>0.91</v>
      </c>
      <c r="K27" s="17"/>
      <c r="L27" s="442"/>
      <c r="M27" s="93"/>
      <c r="N27" s="93"/>
      <c r="O27" s="93"/>
      <c r="P27" s="113"/>
      <c r="Q27" s="87"/>
      <c r="R27" s="159"/>
      <c r="S27" s="90"/>
      <c r="T27" s="35"/>
      <c r="U27" s="160"/>
      <c r="V27" s="185"/>
      <c r="W27" s="194"/>
    </row>
    <row r="28" spans="1:23" x14ac:dyDescent="0.25">
      <c r="A28" s="188" t="s">
        <v>101</v>
      </c>
      <c r="B28" s="417">
        <v>0.4</v>
      </c>
      <c r="C28" s="104"/>
      <c r="D28" s="12">
        <v>9</v>
      </c>
      <c r="E28" s="16"/>
      <c r="F28" s="16"/>
      <c r="G28" s="90"/>
      <c r="H28" s="86">
        <f t="shared" si="2"/>
        <v>0.4</v>
      </c>
      <c r="I28" s="15"/>
      <c r="J28" s="15">
        <f t="shared" si="3"/>
        <v>0.4</v>
      </c>
      <c r="K28" s="17"/>
      <c r="L28" s="442"/>
      <c r="M28" s="93"/>
      <c r="N28" s="93"/>
      <c r="O28" s="93"/>
      <c r="P28" s="113"/>
      <c r="Q28" s="87"/>
      <c r="R28" s="159"/>
      <c r="S28" s="90"/>
      <c r="T28" s="35"/>
      <c r="U28" s="160"/>
      <c r="V28" s="185">
        <v>8</v>
      </c>
      <c r="W28" s="194"/>
    </row>
    <row r="29" spans="1:23" x14ac:dyDescent="0.25">
      <c r="A29" s="14" t="s">
        <v>102</v>
      </c>
      <c r="B29" s="417">
        <v>0.47</v>
      </c>
      <c r="C29" s="104"/>
      <c r="D29" s="12"/>
      <c r="E29" s="16"/>
      <c r="F29" s="16"/>
      <c r="G29" s="90"/>
      <c r="H29" s="86">
        <f t="shared" si="2"/>
        <v>0</v>
      </c>
      <c r="I29" s="15"/>
      <c r="J29" s="15">
        <f t="shared" si="3"/>
        <v>0.47</v>
      </c>
      <c r="K29" s="17">
        <v>0.47</v>
      </c>
      <c r="L29" s="442"/>
      <c r="M29" s="93"/>
      <c r="N29" s="93"/>
      <c r="O29" s="93"/>
      <c r="P29" s="113"/>
      <c r="Q29" s="87"/>
      <c r="R29" s="159"/>
      <c r="S29" s="90"/>
      <c r="T29" s="35"/>
      <c r="U29" s="160"/>
      <c r="V29" s="185"/>
      <c r="W29" s="194"/>
    </row>
    <row r="30" spans="1:23" x14ac:dyDescent="0.25">
      <c r="A30" s="186" t="s">
        <v>103</v>
      </c>
      <c r="B30" s="417">
        <v>2</v>
      </c>
      <c r="C30" s="104"/>
      <c r="D30" s="12"/>
      <c r="E30" s="16"/>
      <c r="F30" s="16"/>
      <c r="G30" s="90"/>
      <c r="H30" s="86">
        <f t="shared" si="2"/>
        <v>1.4466000000000001</v>
      </c>
      <c r="I30" s="15"/>
      <c r="J30" s="15">
        <f t="shared" si="3"/>
        <v>1.4466000000000001</v>
      </c>
      <c r="K30" s="17"/>
      <c r="L30" s="442">
        <v>14.5</v>
      </c>
      <c r="M30" s="93"/>
      <c r="N30" s="93">
        <v>36.840000000000003</v>
      </c>
      <c r="O30" s="93">
        <v>4</v>
      </c>
      <c r="P30" s="113"/>
      <c r="Q30" s="87"/>
      <c r="R30" s="159"/>
      <c r="S30" s="90"/>
      <c r="T30" s="35"/>
      <c r="U30" s="160"/>
      <c r="V30" s="185"/>
      <c r="W30" s="194"/>
    </row>
    <row r="31" spans="1:23" ht="25.5" x14ac:dyDescent="0.25">
      <c r="A31" s="186" t="s">
        <v>104</v>
      </c>
      <c r="B31" s="417">
        <v>9.98</v>
      </c>
      <c r="C31" s="104"/>
      <c r="D31" s="12"/>
      <c r="E31" s="16"/>
      <c r="F31" s="16"/>
      <c r="G31" s="90">
        <v>41</v>
      </c>
      <c r="H31" s="86">
        <f t="shared" si="2"/>
        <v>8.4875000000000007</v>
      </c>
      <c r="I31" s="15"/>
      <c r="J31" s="15">
        <f t="shared" si="3"/>
        <v>8.9774999999999991</v>
      </c>
      <c r="K31" s="17">
        <v>0.49</v>
      </c>
      <c r="L31" s="442"/>
      <c r="M31" s="93"/>
      <c r="N31" s="93">
        <v>82.55</v>
      </c>
      <c r="O31" s="93">
        <v>17.7</v>
      </c>
      <c r="P31" s="113"/>
      <c r="Q31" s="87"/>
      <c r="R31" s="159"/>
      <c r="S31" s="90"/>
      <c r="T31" s="35"/>
      <c r="U31" s="160"/>
      <c r="V31" s="185"/>
      <c r="W31" s="194"/>
    </row>
    <row r="32" spans="1:23" x14ac:dyDescent="0.25">
      <c r="A32" s="14" t="s">
        <v>105</v>
      </c>
      <c r="B32" s="417">
        <v>1.25</v>
      </c>
      <c r="C32" s="104"/>
      <c r="D32" s="12"/>
      <c r="E32" s="16"/>
      <c r="F32" s="16"/>
      <c r="G32" s="90"/>
      <c r="H32" s="86">
        <f t="shared" si="2"/>
        <v>1.2470000000000001</v>
      </c>
      <c r="I32" s="15"/>
      <c r="J32" s="15">
        <f t="shared" si="3"/>
        <v>1.2470000000000001</v>
      </c>
      <c r="K32" s="17"/>
      <c r="L32" s="442"/>
      <c r="M32" s="93">
        <v>0.3</v>
      </c>
      <c r="N32" s="93"/>
      <c r="O32" s="93"/>
      <c r="P32" s="113"/>
      <c r="Q32" s="87"/>
      <c r="R32" s="159"/>
      <c r="S32" s="90"/>
      <c r="T32" s="35"/>
      <c r="U32" s="160"/>
      <c r="V32" s="185"/>
      <c r="W32" s="194">
        <v>2</v>
      </c>
    </row>
    <row r="33" spans="1:23" x14ac:dyDescent="0.25">
      <c r="A33" s="14" t="s">
        <v>106</v>
      </c>
      <c r="B33" s="417">
        <v>0.36</v>
      </c>
      <c r="C33" s="104"/>
      <c r="D33" s="12">
        <v>100</v>
      </c>
      <c r="E33" s="16"/>
      <c r="F33" s="16"/>
      <c r="G33" s="90"/>
      <c r="H33" s="86">
        <f t="shared" si="2"/>
        <v>0.36</v>
      </c>
      <c r="I33" s="15"/>
      <c r="J33" s="15">
        <f t="shared" si="3"/>
        <v>0.36</v>
      </c>
      <c r="K33" s="17"/>
      <c r="L33" s="442"/>
      <c r="M33" s="93"/>
      <c r="N33" s="93"/>
      <c r="O33" s="93"/>
      <c r="P33" s="113"/>
      <c r="Q33" s="87"/>
      <c r="R33" s="159"/>
      <c r="S33" s="90"/>
      <c r="T33" s="35"/>
      <c r="U33" s="160"/>
      <c r="V33" s="185"/>
      <c r="W33" s="194"/>
    </row>
    <row r="34" spans="1:23" x14ac:dyDescent="0.25">
      <c r="A34" s="14" t="s">
        <v>107</v>
      </c>
      <c r="B34" s="417">
        <v>0.03</v>
      </c>
      <c r="C34" s="104"/>
      <c r="D34" s="12">
        <v>75</v>
      </c>
      <c r="E34" s="16"/>
      <c r="F34" s="16"/>
      <c r="G34" s="90"/>
      <c r="H34" s="86">
        <f t="shared" si="2"/>
        <v>0.03</v>
      </c>
      <c r="I34" s="15"/>
      <c r="J34" s="15">
        <f t="shared" si="3"/>
        <v>0.03</v>
      </c>
      <c r="K34" s="17"/>
      <c r="L34" s="442"/>
      <c r="M34" s="93"/>
      <c r="N34" s="93"/>
      <c r="O34" s="93"/>
      <c r="P34" s="113"/>
      <c r="Q34" s="87"/>
      <c r="R34" s="159"/>
      <c r="S34" s="90"/>
      <c r="T34" s="35"/>
      <c r="U34" s="160"/>
      <c r="V34" s="185"/>
      <c r="W34" s="194"/>
    </row>
    <row r="35" spans="1:23" x14ac:dyDescent="0.25">
      <c r="A35" s="14" t="s">
        <v>108</v>
      </c>
      <c r="B35" s="417">
        <v>0.67</v>
      </c>
      <c r="C35" s="104"/>
      <c r="D35" s="12">
        <v>8</v>
      </c>
      <c r="E35" s="16"/>
      <c r="F35" s="16"/>
      <c r="G35" s="90"/>
      <c r="H35" s="86">
        <f t="shared" si="2"/>
        <v>0.5988</v>
      </c>
      <c r="I35" s="15"/>
      <c r="J35" s="15">
        <f t="shared" si="3"/>
        <v>0.5988</v>
      </c>
      <c r="K35" s="17"/>
      <c r="L35" s="442">
        <v>2.48</v>
      </c>
      <c r="M35" s="93">
        <v>0.64</v>
      </c>
      <c r="N35" s="93">
        <v>4</v>
      </c>
      <c r="O35" s="93"/>
      <c r="P35" s="113"/>
      <c r="Q35" s="87"/>
      <c r="R35" s="159"/>
      <c r="S35" s="90"/>
      <c r="T35" s="35"/>
      <c r="U35" s="160"/>
      <c r="V35" s="185"/>
      <c r="W35" s="194"/>
    </row>
    <row r="36" spans="1:23" x14ac:dyDescent="0.25">
      <c r="A36" s="18" t="s">
        <v>109</v>
      </c>
      <c r="B36" s="417">
        <v>3.7</v>
      </c>
      <c r="C36" s="104"/>
      <c r="D36" s="12">
        <v>19</v>
      </c>
      <c r="E36" s="16"/>
      <c r="F36" s="16"/>
      <c r="G36" s="90"/>
      <c r="H36" s="86">
        <f t="shared" si="2"/>
        <v>3.6425000000000001</v>
      </c>
      <c r="I36" s="15"/>
      <c r="J36" s="15">
        <f t="shared" si="3"/>
        <v>3.6425000000000001</v>
      </c>
      <c r="K36" s="17"/>
      <c r="L36" s="87"/>
      <c r="M36" s="16"/>
      <c r="N36" s="16">
        <v>3.6</v>
      </c>
      <c r="O36" s="16"/>
      <c r="P36" s="113"/>
      <c r="Q36" s="87"/>
      <c r="R36" s="159"/>
      <c r="S36" s="90"/>
      <c r="T36" s="35"/>
      <c r="U36" s="160">
        <v>2.15</v>
      </c>
      <c r="V36" s="185">
        <v>2</v>
      </c>
      <c r="W36" s="194"/>
    </row>
    <row r="37" spans="1:23" x14ac:dyDescent="0.25">
      <c r="A37" s="189" t="s">
        <v>110</v>
      </c>
      <c r="B37" s="417">
        <v>0.2</v>
      </c>
      <c r="C37" s="104"/>
      <c r="D37" s="12"/>
      <c r="E37" s="16"/>
      <c r="F37" s="16"/>
      <c r="G37" s="90"/>
      <c r="H37" s="86">
        <f t="shared" si="2"/>
        <v>0.17349999999999999</v>
      </c>
      <c r="I37" s="15"/>
      <c r="J37" s="15">
        <f t="shared" si="3"/>
        <v>0.17349999999999999</v>
      </c>
      <c r="K37" s="17"/>
      <c r="L37" s="104"/>
      <c r="M37" s="93">
        <v>1.65</v>
      </c>
      <c r="N37" s="93">
        <v>1</v>
      </c>
      <c r="O37" s="93"/>
      <c r="P37" s="113"/>
      <c r="Q37" s="87"/>
      <c r="R37" s="159"/>
      <c r="S37" s="90"/>
      <c r="T37" s="35"/>
      <c r="U37" s="160"/>
      <c r="V37" s="185"/>
      <c r="W37" s="194"/>
    </row>
    <row r="38" spans="1:23" x14ac:dyDescent="0.25">
      <c r="A38" s="14" t="s">
        <v>111</v>
      </c>
      <c r="B38" s="417">
        <v>0.03</v>
      </c>
      <c r="C38" s="104"/>
      <c r="D38" s="12"/>
      <c r="E38" s="16"/>
      <c r="F38" s="16"/>
      <c r="G38" s="90"/>
      <c r="H38" s="86">
        <f t="shared" si="2"/>
        <v>0.03</v>
      </c>
      <c r="I38" s="15"/>
      <c r="J38" s="15">
        <f t="shared" si="3"/>
        <v>0.03</v>
      </c>
      <c r="K38" s="17"/>
      <c r="L38" s="451"/>
      <c r="M38" s="93"/>
      <c r="N38" s="93"/>
      <c r="O38" s="93"/>
      <c r="P38" s="113"/>
      <c r="Q38" s="87"/>
      <c r="R38" s="159"/>
      <c r="S38" s="90"/>
      <c r="T38" s="35"/>
      <c r="U38" s="160"/>
      <c r="V38" s="185"/>
      <c r="W38" s="194"/>
    </row>
    <row r="39" spans="1:23" x14ac:dyDescent="0.25">
      <c r="A39" s="186" t="s">
        <v>112</v>
      </c>
      <c r="B39" s="417">
        <v>4.8099999999999996</v>
      </c>
      <c r="C39" s="104"/>
      <c r="D39" s="12"/>
      <c r="E39" s="16"/>
      <c r="F39" s="16"/>
      <c r="G39" s="90"/>
      <c r="H39" s="86">
        <f t="shared" si="2"/>
        <v>3.93</v>
      </c>
      <c r="I39" s="15"/>
      <c r="J39" s="15">
        <f t="shared" si="3"/>
        <v>4.66</v>
      </c>
      <c r="K39" s="17">
        <v>0.73</v>
      </c>
      <c r="L39" s="442"/>
      <c r="M39" s="93">
        <v>3.5</v>
      </c>
      <c r="N39" s="93">
        <v>9.6999999999999993</v>
      </c>
      <c r="O39" s="93">
        <v>1.8</v>
      </c>
      <c r="P39" s="113"/>
      <c r="Q39" s="87"/>
      <c r="R39" s="159"/>
      <c r="S39" s="90"/>
      <c r="T39" s="35"/>
      <c r="U39" s="160"/>
      <c r="V39" s="185"/>
      <c r="W39" s="194"/>
    </row>
    <row r="40" spans="1:23" x14ac:dyDescent="0.25">
      <c r="A40" s="186" t="s">
        <v>113</v>
      </c>
      <c r="B40" s="417">
        <v>7.8E-2</v>
      </c>
      <c r="C40" s="104"/>
      <c r="D40" s="12"/>
      <c r="E40" s="16"/>
      <c r="F40" s="16"/>
      <c r="G40" s="90"/>
      <c r="H40" s="86">
        <f t="shared" si="2"/>
        <v>4.2999999999999997E-2</v>
      </c>
      <c r="I40" s="15"/>
      <c r="J40" s="15">
        <f t="shared" si="3"/>
        <v>4.2999999999999997E-2</v>
      </c>
      <c r="K40" s="17"/>
      <c r="L40" s="442">
        <v>1.5</v>
      </c>
      <c r="M40" s="93"/>
      <c r="N40" s="93">
        <v>1</v>
      </c>
      <c r="O40" s="93">
        <v>1</v>
      </c>
      <c r="P40" s="113"/>
      <c r="Q40" s="87"/>
      <c r="R40" s="159"/>
      <c r="S40" s="90"/>
      <c r="T40" s="35"/>
      <c r="U40" s="160"/>
      <c r="V40" s="185"/>
      <c r="W40" s="194"/>
    </row>
    <row r="41" spans="1:23" x14ac:dyDescent="0.25">
      <c r="A41" s="186" t="s">
        <v>114</v>
      </c>
      <c r="B41" s="417">
        <v>10.06</v>
      </c>
      <c r="C41" s="104"/>
      <c r="D41" s="12">
        <v>32</v>
      </c>
      <c r="E41" s="16"/>
      <c r="F41" s="16"/>
      <c r="G41" s="90"/>
      <c r="H41" s="86">
        <f t="shared" si="2"/>
        <v>8.66</v>
      </c>
      <c r="I41" s="15"/>
      <c r="J41" s="15">
        <f t="shared" si="3"/>
        <v>9.86</v>
      </c>
      <c r="K41" s="17">
        <v>1.2</v>
      </c>
      <c r="L41" s="442">
        <v>1</v>
      </c>
      <c r="M41" s="93">
        <v>6</v>
      </c>
      <c r="N41" s="93">
        <v>11.3</v>
      </c>
      <c r="O41" s="93">
        <v>1.7</v>
      </c>
      <c r="P41" s="113"/>
      <c r="Q41" s="87"/>
      <c r="R41" s="159"/>
      <c r="S41" s="90"/>
      <c r="T41" s="35"/>
      <c r="U41" s="160"/>
      <c r="V41" s="185"/>
      <c r="W41" s="194"/>
    </row>
    <row r="42" spans="1:23" x14ac:dyDescent="0.25">
      <c r="A42" s="186" t="s">
        <v>115</v>
      </c>
      <c r="B42" s="417">
        <v>0.04</v>
      </c>
      <c r="C42" s="104"/>
      <c r="D42" s="12">
        <v>4</v>
      </c>
      <c r="E42" s="16"/>
      <c r="F42" s="16"/>
      <c r="G42" s="90"/>
      <c r="H42" s="86">
        <f t="shared" si="2"/>
        <v>4.0000000000000001E-3</v>
      </c>
      <c r="I42" s="15"/>
      <c r="J42" s="15">
        <f t="shared" si="3"/>
        <v>4.0000000000000001E-3</v>
      </c>
      <c r="K42" s="17"/>
      <c r="L42" s="442">
        <v>1.3</v>
      </c>
      <c r="M42" s="112"/>
      <c r="N42" s="112">
        <v>2.2999999999999998</v>
      </c>
      <c r="O42" s="112"/>
      <c r="P42" s="113"/>
      <c r="Q42" s="87"/>
      <c r="R42" s="159"/>
      <c r="S42" s="90"/>
      <c r="T42" s="35"/>
      <c r="U42" s="160"/>
      <c r="V42" s="185"/>
      <c r="W42" s="194"/>
    </row>
    <row r="43" spans="1:23" ht="15" thickBot="1" x14ac:dyDescent="0.3">
      <c r="A43" s="190" t="s">
        <v>116</v>
      </c>
      <c r="B43" s="428">
        <v>0.51</v>
      </c>
      <c r="C43" s="162"/>
      <c r="D43" s="20">
        <v>10</v>
      </c>
      <c r="E43" s="117"/>
      <c r="F43" s="117"/>
      <c r="G43" s="122"/>
      <c r="H43" s="115">
        <f t="shared" si="2"/>
        <v>0.41099999999999998</v>
      </c>
      <c r="I43" s="121"/>
      <c r="J43" s="121">
        <f t="shared" si="3"/>
        <v>0.41099999999999998</v>
      </c>
      <c r="K43" s="163"/>
      <c r="L43" s="444"/>
      <c r="M43" s="191">
        <v>1.1200000000000001</v>
      </c>
      <c r="N43" s="191">
        <v>5.88</v>
      </c>
      <c r="O43" s="191">
        <v>2.9</v>
      </c>
      <c r="P43" s="166"/>
      <c r="Q43" s="116"/>
      <c r="R43" s="167"/>
      <c r="S43" s="122"/>
      <c r="T43" s="38"/>
      <c r="U43" s="168"/>
      <c r="V43" s="192"/>
      <c r="W43" s="196"/>
    </row>
    <row r="45" spans="1:23" x14ac:dyDescent="0.25">
      <c r="B45" s="21"/>
      <c r="C45" s="21"/>
      <c r="D45" s="21"/>
      <c r="E45" s="21"/>
      <c r="F45" s="21"/>
      <c r="G45" s="434"/>
      <c r="H45" s="434"/>
      <c r="I45" s="434"/>
      <c r="J45" s="434"/>
      <c r="K45" s="21"/>
      <c r="L45" s="21"/>
      <c r="M45" s="21"/>
      <c r="N45" s="21"/>
      <c r="O45" s="21"/>
      <c r="P45" s="21"/>
    </row>
    <row r="46" spans="1:23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3" x14ac:dyDescent="0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23" x14ac:dyDescent="0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2:19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2:19" x14ac:dyDescent="0.25">
      <c r="B50" s="21"/>
      <c r="C50" s="21"/>
      <c r="D50" s="21"/>
      <c r="E50" s="21"/>
      <c r="F50" s="21"/>
      <c r="G50" s="21"/>
      <c r="H50" s="21"/>
      <c r="I50" s="513"/>
      <c r="J50" s="513"/>
      <c r="K50" s="513"/>
      <c r="L50" s="21"/>
      <c r="M50" s="21"/>
      <c r="N50" s="21"/>
      <c r="O50" s="21"/>
      <c r="P50" s="21"/>
      <c r="Q50" s="514"/>
      <c r="R50" s="514"/>
      <c r="S50" s="514"/>
    </row>
    <row r="51" spans="2:19" x14ac:dyDescent="0.25">
      <c r="B51" s="21"/>
      <c r="C51" s="21"/>
      <c r="D51" s="21"/>
      <c r="E51" s="21"/>
      <c r="F51" s="21"/>
      <c r="G51" s="21"/>
      <c r="H51" s="21"/>
      <c r="I51" s="513"/>
      <c r="J51" s="513"/>
      <c r="K51" s="513"/>
      <c r="L51" s="21"/>
      <c r="M51" s="21"/>
      <c r="N51" s="21"/>
      <c r="O51" s="21"/>
      <c r="P51" s="21"/>
      <c r="Q51" s="514"/>
      <c r="R51" s="514"/>
      <c r="S51" s="514"/>
    </row>
    <row r="52" spans="2:19" x14ac:dyDescent="0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9" x14ac:dyDescent="0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19" x14ac:dyDescent="0.2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2:19" x14ac:dyDescent="0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2:19" x14ac:dyDescent="0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2:19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2:19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2:19" x14ac:dyDescent="0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2:19" x14ac:dyDescent="0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2:19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2:19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2:19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2:19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2:16" x14ac:dyDescent="0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2:16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2:16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2:16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2:16" x14ac:dyDescent="0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2:16" x14ac:dyDescent="0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2:16" x14ac:dyDescent="0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2:16" x14ac:dyDescent="0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2:16" x14ac:dyDescent="0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2:16" x14ac:dyDescent="0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2:16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2:16" x14ac:dyDescent="0.2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2:16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2:16" x14ac:dyDescent="0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2:16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2:16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2:16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2:16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</sheetData>
  <protectedRanges>
    <protectedRange sqref="V4:W4" name="Rozstęp1_1_1_3"/>
  </protectedRanges>
  <customSheetViews>
    <customSheetView guid="{2B460A1A-BBF0-4786-9E04-F69A345E6DAD}" scale="85" showPageBreaks="1" fitToPage="1" printArea="1">
      <pane xSplit="1" ySplit="4" topLeftCell="B5" activePane="bottomRight" state="frozen"/>
      <selection pane="bottomRight" activeCell="N30" sqref="N30"/>
      <pageMargins left="0.27559055118110237" right="0.27559055118110237" top="0.47244094488188981" bottom="0.19685039370078741" header="0.15748031496062992" footer="0.31496062992125984"/>
      <pageSetup paperSize="9" scale="59" orientation="landscape" r:id="rId1"/>
    </customSheetView>
    <customSheetView guid="{4BB1F9C1-C935-4556-9D83-D4ACB0B9E648}" scale="70" fitToPage="1">
      <pane xSplit="1" ySplit="4" topLeftCell="B5" activePane="bottomRight" state="frozen"/>
      <selection pane="bottomRight" activeCell="K35" sqref="K35"/>
      <pageMargins left="0.27559055118110237" right="0.27559055118110237" top="0.47244094488188981" bottom="0.19685039370078741" header="0.15748031496062992" footer="0.31496062992125984"/>
      <pageSetup paperSize="9" scale="59" orientation="landscape" r:id="rId2"/>
    </customSheetView>
    <customSheetView guid="{F6F71843-C8E6-4AE9-8201-F30A1C036422}" scale="85" fitToPage="1">
      <pane xSplit="1" ySplit="4" topLeftCell="B5" activePane="bottomRight" state="frozen"/>
      <selection pane="bottomRight" activeCell="R29" sqref="R29"/>
      <pageMargins left="0.27559055118110237" right="0.27559055118110237" top="0.47244094488188981" bottom="0.19685039370078741" header="0.15748031496062992" footer="0.31496062992125984"/>
      <pageSetup paperSize="9" scale="55" orientation="landscape" r:id="rId3"/>
    </customSheetView>
    <customSheetView guid="{C1506A67-834F-4B3B-989D-140BC2886E12}" scale="70" fitToPage="1">
      <pane xSplit="1" ySplit="4" topLeftCell="B8" activePane="bottomRight" state="frozen"/>
      <selection pane="bottomRight" activeCell="A48" sqref="A48"/>
      <pageMargins left="0.27559055118110237" right="0.27559055118110237" top="0.47244094488188981" bottom="0.19685039370078741" header="0.15748031496062992" footer="0.31496062992125984"/>
      <pageSetup paperSize="9" scale="59" orientation="landscape" r:id="rId4"/>
    </customSheetView>
  </customSheetViews>
  <mergeCells count="4">
    <mergeCell ref="I50:K50"/>
    <mergeCell ref="Q50:S50"/>
    <mergeCell ref="I51:K51"/>
    <mergeCell ref="Q51:S51"/>
  </mergeCells>
  <conditionalFormatting sqref="H5:J43">
    <cfRule type="cellIs" dxfId="8" priority="1" operator="lessThan">
      <formula>0</formula>
    </cfRule>
  </conditionalFormatting>
  <pageMargins left="0.27559055118110237" right="0.27559055118110237" top="0.47244094488188981" bottom="0.19685039370078741" header="0.15748031496062992" footer="0.31496062992125984"/>
  <pageSetup paperSize="9" scale="59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50216-68F0-466C-9950-36456394CEBB}">
  <sheetPr>
    <tabColor rgb="FF92D050"/>
    <pageSetUpPr fitToPage="1"/>
  </sheetPr>
  <dimension ref="A1:W81"/>
  <sheetViews>
    <sheetView zoomScale="85" zoomScaleNormal="85" zoomScaleSheetLayoutView="85" zoomScalePageLayoutView="70" workbookViewId="0">
      <selection activeCell="X7" sqref="X7"/>
    </sheetView>
  </sheetViews>
  <sheetFormatPr defaultRowHeight="12.75" x14ac:dyDescent="0.25"/>
  <cols>
    <col min="1" max="1" width="54.5703125" style="169" customWidth="1"/>
    <col min="2" max="2" width="7.5703125" style="11" customWidth="1"/>
    <col min="3" max="3" width="9.85546875" style="11" customWidth="1"/>
    <col min="4" max="4" width="6.5703125" style="11" customWidth="1"/>
    <col min="5" max="7" width="9.85546875" style="11" customWidth="1"/>
    <col min="8" max="8" width="8.140625" style="11" customWidth="1"/>
    <col min="9" max="9" width="9.85546875" style="11" customWidth="1"/>
    <col min="10" max="10" width="9.28515625" style="11" customWidth="1"/>
    <col min="11" max="11" width="9.85546875" style="11" customWidth="1"/>
    <col min="12" max="16" width="9.28515625" style="11" customWidth="1"/>
    <col min="17" max="17" width="10.85546875" style="11" customWidth="1"/>
    <col min="18" max="18" width="9.28515625" style="11" customWidth="1"/>
    <col min="19" max="21" width="9.140625" style="11" customWidth="1"/>
    <col min="22" max="23" width="9.140625" style="65" customWidth="1"/>
    <col min="24" max="16384" width="9.140625" style="11"/>
  </cols>
  <sheetData>
    <row r="1" spans="1:23" ht="38.25" customHeight="1" x14ac:dyDescent="0.25">
      <c r="A1" s="8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O1" s="64"/>
      <c r="P1" s="64"/>
      <c r="Q1" s="64"/>
      <c r="R1" s="64"/>
      <c r="S1" s="64"/>
      <c r="T1" s="64"/>
      <c r="V1" s="383" t="s">
        <v>273</v>
      </c>
      <c r="W1" s="384"/>
    </row>
    <row r="2" spans="1:23" s="136" customFormat="1" ht="12" thickBot="1" x14ac:dyDescent="0.3">
      <c r="A2" s="45">
        <v>1</v>
      </c>
      <c r="B2" s="45">
        <v>2</v>
      </c>
      <c r="C2" s="45">
        <v>3</v>
      </c>
      <c r="D2" s="45">
        <v>4</v>
      </c>
      <c r="E2" s="45">
        <v>5</v>
      </c>
      <c r="F2" s="45">
        <v>6</v>
      </c>
      <c r="G2" s="45">
        <v>7</v>
      </c>
      <c r="H2" s="29">
        <v>8</v>
      </c>
      <c r="I2" s="29">
        <v>9</v>
      </c>
      <c r="J2" s="29">
        <v>10</v>
      </c>
      <c r="K2" s="29">
        <v>11</v>
      </c>
      <c r="L2" s="29">
        <v>12</v>
      </c>
      <c r="M2" s="29">
        <v>13</v>
      </c>
      <c r="N2" s="29">
        <v>14</v>
      </c>
      <c r="O2" s="29">
        <v>15</v>
      </c>
      <c r="P2" s="29">
        <v>16</v>
      </c>
      <c r="Q2" s="29">
        <v>17</v>
      </c>
      <c r="R2" s="29">
        <v>18</v>
      </c>
      <c r="S2" s="29">
        <v>19</v>
      </c>
      <c r="T2" s="29">
        <v>20</v>
      </c>
      <c r="U2" s="29">
        <v>21</v>
      </c>
      <c r="V2" s="29">
        <v>22</v>
      </c>
      <c r="W2" s="29">
        <v>23</v>
      </c>
    </row>
    <row r="3" spans="1:23" s="67" customFormat="1" ht="54.75" customHeight="1" thickBot="1" x14ac:dyDescent="0.3">
      <c r="A3" s="47" t="s">
        <v>0</v>
      </c>
      <c r="B3" s="241" t="s">
        <v>8</v>
      </c>
      <c r="C3" s="26" t="s">
        <v>9</v>
      </c>
      <c r="D3" s="26" t="s">
        <v>23</v>
      </c>
      <c r="E3" s="26" t="s">
        <v>7</v>
      </c>
      <c r="F3" s="26" t="s">
        <v>10</v>
      </c>
      <c r="G3" s="173" t="s">
        <v>3</v>
      </c>
      <c r="H3" s="7" t="s">
        <v>16</v>
      </c>
      <c r="I3" s="27" t="s">
        <v>12</v>
      </c>
      <c r="J3" s="27" t="s">
        <v>14</v>
      </c>
      <c r="K3" s="28" t="s">
        <v>15</v>
      </c>
      <c r="L3" s="137" t="s">
        <v>2</v>
      </c>
      <c r="M3" s="27" t="s">
        <v>4</v>
      </c>
      <c r="N3" s="27" t="s">
        <v>1</v>
      </c>
      <c r="O3" s="27" t="s">
        <v>6</v>
      </c>
      <c r="P3" s="39" t="s">
        <v>21</v>
      </c>
      <c r="Q3" s="39" t="s">
        <v>17</v>
      </c>
      <c r="R3" s="132" t="s">
        <v>11</v>
      </c>
      <c r="S3" s="27" t="s">
        <v>13</v>
      </c>
      <c r="T3" s="137" t="s">
        <v>18</v>
      </c>
      <c r="U3" s="138" t="s">
        <v>24</v>
      </c>
      <c r="V3" s="48" t="s">
        <v>19</v>
      </c>
      <c r="W3" s="394" t="s">
        <v>20</v>
      </c>
    </row>
    <row r="4" spans="1:23" s="46" customFormat="1" ht="13.5" thickBot="1" x14ac:dyDescent="0.3">
      <c r="A4" s="50" t="s">
        <v>5</v>
      </c>
      <c r="B4" s="52">
        <f>SUM(B5:B97)</f>
        <v>61.616300000000003</v>
      </c>
      <c r="C4" s="52" t="s">
        <v>265</v>
      </c>
      <c r="D4" s="53">
        <f>SUM(D5:D97)</f>
        <v>32</v>
      </c>
      <c r="E4" s="54">
        <f>SUM(E5:E97)</f>
        <v>0</v>
      </c>
      <c r="F4" s="54">
        <f>SUM(F5:F97)</f>
        <v>0</v>
      </c>
      <c r="G4" s="55">
        <f>SUM(G5:G97)</f>
        <v>0</v>
      </c>
      <c r="H4" s="51">
        <f>SUM(H5:H97)</f>
        <v>49.273699999999998</v>
      </c>
      <c r="I4" s="52" t="s">
        <v>265</v>
      </c>
      <c r="J4" s="56">
        <f t="shared" ref="J4:Q4" si="0">SUM(J5:J97)</f>
        <v>59.508699999999997</v>
      </c>
      <c r="K4" s="139">
        <f t="shared" si="0"/>
        <v>10.234999999999999</v>
      </c>
      <c r="L4" s="440">
        <f t="shared" si="0"/>
        <v>17.12</v>
      </c>
      <c r="M4" s="54">
        <f t="shared" si="0"/>
        <v>51.64</v>
      </c>
      <c r="N4" s="54">
        <f t="shared" si="0"/>
        <v>128.32</v>
      </c>
      <c r="O4" s="54">
        <f t="shared" si="0"/>
        <v>11.85</v>
      </c>
      <c r="P4" s="62">
        <f t="shared" si="0"/>
        <v>800</v>
      </c>
      <c r="Q4" s="59">
        <f t="shared" si="0"/>
        <v>1.6</v>
      </c>
      <c r="R4" s="55">
        <v>2</v>
      </c>
      <c r="S4" s="140">
        <v>100</v>
      </c>
      <c r="T4" s="32">
        <v>0</v>
      </c>
      <c r="U4" s="141">
        <f>SUM(U5:U97)</f>
        <v>1.83</v>
      </c>
      <c r="V4" s="68">
        <f>SUM(V5:V21)</f>
        <v>98</v>
      </c>
      <c r="W4" s="69">
        <f>SUM(W5:W43)</f>
        <v>38</v>
      </c>
    </row>
    <row r="5" spans="1:23" x14ac:dyDescent="0.25">
      <c r="A5" s="142" t="s">
        <v>63</v>
      </c>
      <c r="B5" s="453">
        <v>0.32</v>
      </c>
      <c r="C5" s="143"/>
      <c r="D5" s="144"/>
      <c r="E5" s="145"/>
      <c r="F5" s="145"/>
      <c r="G5" s="146"/>
      <c r="H5" s="147">
        <f t="shared" ref="H5:H20" si="1">B5-K5-(L5+M5+N5+O5+R5+U5)/100</f>
        <v>0.32</v>
      </c>
      <c r="I5" s="148"/>
      <c r="J5" s="78">
        <f>H5+I5+K5</f>
        <v>0.32</v>
      </c>
      <c r="K5" s="149"/>
      <c r="L5" s="441"/>
      <c r="M5" s="150"/>
      <c r="N5" s="150"/>
      <c r="O5" s="150"/>
      <c r="P5" s="151"/>
      <c r="Q5" s="152"/>
      <c r="R5" s="153"/>
      <c r="S5" s="154"/>
      <c r="T5" s="40"/>
      <c r="U5" s="155"/>
      <c r="V5" s="84"/>
      <c r="W5" s="195"/>
    </row>
    <row r="6" spans="1:23" x14ac:dyDescent="0.25">
      <c r="A6" s="133" t="s">
        <v>64</v>
      </c>
      <c r="B6" s="410">
        <v>0.44</v>
      </c>
      <c r="C6" s="157"/>
      <c r="D6" s="74"/>
      <c r="E6" s="74"/>
      <c r="F6" s="74"/>
      <c r="G6" s="158"/>
      <c r="H6" s="86">
        <f t="shared" si="1"/>
        <v>0.4148</v>
      </c>
      <c r="I6" s="15"/>
      <c r="J6" s="15">
        <f t="shared" ref="J6:J21" si="2">H6+I6+K6</f>
        <v>0.4148</v>
      </c>
      <c r="K6" s="17"/>
      <c r="L6" s="442">
        <v>0.52</v>
      </c>
      <c r="M6" s="93">
        <v>1</v>
      </c>
      <c r="N6" s="93">
        <v>1</v>
      </c>
      <c r="O6" s="93"/>
      <c r="P6" s="12"/>
      <c r="Q6" s="87"/>
      <c r="R6" s="159"/>
      <c r="S6" s="90"/>
      <c r="T6" s="35"/>
      <c r="U6" s="160"/>
      <c r="V6" s="96"/>
      <c r="W6" s="194"/>
    </row>
    <row r="7" spans="1:23" x14ac:dyDescent="0.25">
      <c r="A7" s="134" t="s">
        <v>65</v>
      </c>
      <c r="B7" s="417">
        <v>2.8519999999999999</v>
      </c>
      <c r="C7" s="104"/>
      <c r="D7" s="12">
        <v>2</v>
      </c>
      <c r="E7" s="16"/>
      <c r="F7" s="16"/>
      <c r="G7" s="90"/>
      <c r="H7" s="86">
        <f t="shared" si="1"/>
        <v>2.7408000000000001</v>
      </c>
      <c r="I7" s="15"/>
      <c r="J7" s="15">
        <f t="shared" si="2"/>
        <v>2.7408000000000001</v>
      </c>
      <c r="K7" s="17"/>
      <c r="L7" s="442">
        <f>1.4+1.2+3.72+1</f>
        <v>7.32</v>
      </c>
      <c r="M7" s="93">
        <v>1.8</v>
      </c>
      <c r="N7" s="93">
        <v>2</v>
      </c>
      <c r="O7" s="93"/>
      <c r="P7" s="12"/>
      <c r="Q7" s="87"/>
      <c r="R7" s="159"/>
      <c r="S7" s="90"/>
      <c r="T7" s="35"/>
      <c r="U7" s="160"/>
      <c r="V7" s="96">
        <v>16</v>
      </c>
      <c r="W7" s="194">
        <v>5</v>
      </c>
    </row>
    <row r="8" spans="1:23" x14ac:dyDescent="0.25">
      <c r="A8" s="134" t="s">
        <v>66</v>
      </c>
      <c r="B8" s="417">
        <v>0.37</v>
      </c>
      <c r="C8" s="104"/>
      <c r="D8" s="16"/>
      <c r="E8" s="16"/>
      <c r="F8" s="16"/>
      <c r="G8" s="90"/>
      <c r="H8" s="86">
        <f t="shared" si="1"/>
        <v>0.37</v>
      </c>
      <c r="I8" s="15"/>
      <c r="J8" s="15">
        <f t="shared" si="2"/>
        <v>0.37</v>
      </c>
      <c r="K8" s="17"/>
      <c r="L8" s="442"/>
      <c r="M8" s="93"/>
      <c r="N8" s="93"/>
      <c r="O8" s="93"/>
      <c r="P8" s="12"/>
      <c r="Q8" s="87"/>
      <c r="R8" s="159"/>
      <c r="S8" s="90"/>
      <c r="T8" s="35"/>
      <c r="U8" s="160"/>
      <c r="V8" s="96"/>
      <c r="W8" s="194"/>
    </row>
    <row r="9" spans="1:23" x14ac:dyDescent="0.25">
      <c r="A9" s="134" t="s">
        <v>67</v>
      </c>
      <c r="B9" s="417">
        <v>2.62</v>
      </c>
      <c r="C9" s="104"/>
      <c r="D9" s="16"/>
      <c r="E9" s="16"/>
      <c r="F9" s="16"/>
      <c r="G9" s="90"/>
      <c r="H9" s="86">
        <f t="shared" si="1"/>
        <v>0</v>
      </c>
      <c r="I9" s="15"/>
      <c r="J9" s="15">
        <f t="shared" si="2"/>
        <v>2.62</v>
      </c>
      <c r="K9" s="17">
        <v>2.62</v>
      </c>
      <c r="L9" s="442"/>
      <c r="M9" s="93"/>
      <c r="N9" s="93"/>
      <c r="O9" s="93"/>
      <c r="P9" s="12"/>
      <c r="Q9" s="87"/>
      <c r="R9" s="159"/>
      <c r="S9" s="90"/>
      <c r="T9" s="35"/>
      <c r="U9" s="160"/>
      <c r="V9" s="96"/>
      <c r="W9" s="194"/>
    </row>
    <row r="10" spans="1:23" x14ac:dyDescent="0.25">
      <c r="A10" s="134" t="s">
        <v>267</v>
      </c>
      <c r="B10" s="417">
        <v>1.02</v>
      </c>
      <c r="C10" s="436"/>
      <c r="D10" s="436"/>
      <c r="E10" s="436"/>
      <c r="F10" s="436"/>
      <c r="G10" s="439"/>
      <c r="H10" s="86">
        <f t="shared" si="1"/>
        <v>0</v>
      </c>
      <c r="I10" s="436"/>
      <c r="J10" s="15">
        <f>H10+I10+K10</f>
        <v>1</v>
      </c>
      <c r="K10" s="17">
        <v>1</v>
      </c>
      <c r="L10" s="443"/>
      <c r="M10" s="436"/>
      <c r="N10" s="93">
        <v>2</v>
      </c>
      <c r="O10" s="113"/>
      <c r="P10" s="113"/>
      <c r="Q10" s="113"/>
      <c r="R10" s="113"/>
      <c r="S10" s="437"/>
      <c r="T10" s="437"/>
      <c r="U10" s="438"/>
      <c r="V10" s="100"/>
      <c r="W10" s="43"/>
    </row>
    <row r="11" spans="1:23" x14ac:dyDescent="0.25">
      <c r="A11" s="134" t="s">
        <v>68</v>
      </c>
      <c r="B11" s="417">
        <v>4.2531999999999996</v>
      </c>
      <c r="C11" s="104"/>
      <c r="D11" s="16"/>
      <c r="E11" s="16"/>
      <c r="F11" s="16"/>
      <c r="G11" s="90"/>
      <c r="H11" s="86">
        <f t="shared" si="1"/>
        <v>3.165</v>
      </c>
      <c r="I11" s="15"/>
      <c r="J11" s="15">
        <f t="shared" si="2"/>
        <v>4.0449999999999999</v>
      </c>
      <c r="K11" s="17">
        <v>0.88</v>
      </c>
      <c r="L11" s="442">
        <v>1.25</v>
      </c>
      <c r="M11" s="93">
        <v>3.48</v>
      </c>
      <c r="N11" s="93">
        <v>11.84</v>
      </c>
      <c r="O11" s="93">
        <f>4+0.25</f>
        <v>4.25</v>
      </c>
      <c r="P11" s="12">
        <v>800</v>
      </c>
      <c r="Q11" s="87"/>
      <c r="R11" s="159"/>
      <c r="S11" s="90"/>
      <c r="T11" s="35"/>
      <c r="U11" s="160"/>
      <c r="V11" s="96"/>
      <c r="W11" s="194">
        <v>5</v>
      </c>
    </row>
    <row r="12" spans="1:23" x14ac:dyDescent="0.25">
      <c r="A12" s="134" t="s">
        <v>69</v>
      </c>
      <c r="B12" s="417">
        <v>3.1</v>
      </c>
      <c r="C12" s="104"/>
      <c r="D12" s="12">
        <v>1</v>
      </c>
      <c r="E12" s="16"/>
      <c r="F12" s="16"/>
      <c r="G12" s="90"/>
      <c r="H12" s="86">
        <f t="shared" si="1"/>
        <v>2.5299999999999998</v>
      </c>
      <c r="I12" s="15"/>
      <c r="J12" s="15">
        <f t="shared" si="2"/>
        <v>3.08</v>
      </c>
      <c r="K12" s="17">
        <v>0.55000000000000004</v>
      </c>
      <c r="L12" s="442"/>
      <c r="M12" s="93"/>
      <c r="N12" s="93">
        <v>2</v>
      </c>
      <c r="O12" s="93"/>
      <c r="P12" s="113"/>
      <c r="Q12" s="87"/>
      <c r="R12" s="159"/>
      <c r="S12" s="90"/>
      <c r="T12" s="35"/>
      <c r="U12" s="160"/>
      <c r="V12" s="96"/>
      <c r="W12" s="194"/>
    </row>
    <row r="13" spans="1:23" x14ac:dyDescent="0.25">
      <c r="A13" s="134" t="s">
        <v>70</v>
      </c>
      <c r="B13" s="417">
        <v>0.55249999999999999</v>
      </c>
      <c r="C13" s="104"/>
      <c r="D13" s="16"/>
      <c r="E13" s="16"/>
      <c r="F13" s="16"/>
      <c r="G13" s="90"/>
      <c r="H13" s="86">
        <f t="shared" si="1"/>
        <v>0.52249999999999996</v>
      </c>
      <c r="I13" s="15"/>
      <c r="J13" s="15">
        <f t="shared" si="2"/>
        <v>0.52249999999999996</v>
      </c>
      <c r="K13" s="17"/>
      <c r="L13" s="442"/>
      <c r="M13" s="93"/>
      <c r="N13" s="93">
        <v>3</v>
      </c>
      <c r="O13" s="93"/>
      <c r="P13" s="113"/>
      <c r="Q13" s="87"/>
      <c r="R13" s="159"/>
      <c r="S13" s="90"/>
      <c r="T13" s="35"/>
      <c r="U13" s="160"/>
      <c r="V13" s="96"/>
      <c r="W13" s="194"/>
    </row>
    <row r="14" spans="1:23" x14ac:dyDescent="0.25">
      <c r="A14" s="134" t="s">
        <v>71</v>
      </c>
      <c r="B14" s="417">
        <v>3.86</v>
      </c>
      <c r="C14" s="104"/>
      <c r="D14" s="16"/>
      <c r="E14" s="16"/>
      <c r="F14" s="16"/>
      <c r="G14" s="90"/>
      <c r="H14" s="86">
        <f t="shared" si="1"/>
        <v>1.2150000000000001</v>
      </c>
      <c r="I14" s="15"/>
      <c r="J14" s="15">
        <f t="shared" si="2"/>
        <v>3.86</v>
      </c>
      <c r="K14" s="435">
        <v>2.645</v>
      </c>
      <c r="L14" s="442"/>
      <c r="M14" s="93"/>
      <c r="N14" s="93"/>
      <c r="O14" s="93"/>
      <c r="P14" s="113"/>
      <c r="Q14" s="87"/>
      <c r="R14" s="159"/>
      <c r="S14" s="90"/>
      <c r="T14" s="35"/>
      <c r="U14" s="160"/>
      <c r="V14" s="96"/>
      <c r="W14" s="194"/>
    </row>
    <row r="15" spans="1:23" ht="25.5" x14ac:dyDescent="0.25">
      <c r="A15" s="134" t="s">
        <v>269</v>
      </c>
      <c r="B15" s="417">
        <v>1.6645000000000001</v>
      </c>
      <c r="C15" s="104"/>
      <c r="D15" s="16"/>
      <c r="E15" s="16"/>
      <c r="F15" s="16"/>
      <c r="G15" s="90"/>
      <c r="H15" s="86">
        <f t="shared" si="1"/>
        <v>1.65</v>
      </c>
      <c r="I15" s="15"/>
      <c r="J15" s="15">
        <f t="shared" si="2"/>
        <v>1.65</v>
      </c>
      <c r="K15" s="17"/>
      <c r="L15" s="442"/>
      <c r="M15" s="93"/>
      <c r="N15" s="93">
        <v>1.45</v>
      </c>
      <c r="O15" s="93"/>
      <c r="P15" s="113"/>
      <c r="Q15" s="87"/>
      <c r="R15" s="159"/>
      <c r="S15" s="90"/>
      <c r="T15" s="35"/>
      <c r="U15" s="160"/>
      <c r="V15" s="96">
        <v>3</v>
      </c>
      <c r="W15" s="194"/>
    </row>
    <row r="16" spans="1:23" x14ac:dyDescent="0.25">
      <c r="A16" s="134" t="s">
        <v>72</v>
      </c>
      <c r="B16" s="417">
        <v>9.59</v>
      </c>
      <c r="C16" s="104"/>
      <c r="D16" s="12">
        <v>7</v>
      </c>
      <c r="E16" s="16"/>
      <c r="F16" s="16"/>
      <c r="G16" s="90"/>
      <c r="H16" s="86">
        <f t="shared" si="1"/>
        <v>8.1835000000000004</v>
      </c>
      <c r="I16" s="15"/>
      <c r="J16" s="15">
        <f t="shared" si="2"/>
        <v>9.5835000000000008</v>
      </c>
      <c r="K16" s="17">
        <v>1.4</v>
      </c>
      <c r="L16" s="442"/>
      <c r="M16" s="93"/>
      <c r="N16" s="93">
        <v>0.65</v>
      </c>
      <c r="O16" s="93"/>
      <c r="P16" s="113"/>
      <c r="Q16" s="87"/>
      <c r="R16" s="159"/>
      <c r="S16" s="90"/>
      <c r="T16" s="35"/>
      <c r="U16" s="160"/>
      <c r="V16" s="96">
        <v>10</v>
      </c>
      <c r="W16" s="194"/>
    </row>
    <row r="17" spans="1:23" x14ac:dyDescent="0.25">
      <c r="A17" s="134" t="s">
        <v>73</v>
      </c>
      <c r="B17" s="417">
        <v>19.8279</v>
      </c>
      <c r="C17" s="104"/>
      <c r="D17" s="12">
        <v>15</v>
      </c>
      <c r="E17" s="16"/>
      <c r="F17" s="16"/>
      <c r="G17" s="90"/>
      <c r="H17" s="86">
        <f t="shared" si="1"/>
        <v>19.2349</v>
      </c>
      <c r="I17" s="15"/>
      <c r="J17" s="15">
        <f t="shared" si="2"/>
        <v>19.2349</v>
      </c>
      <c r="K17" s="17"/>
      <c r="L17" s="442">
        <f>3.69+1.3</f>
        <v>4.99</v>
      </c>
      <c r="M17" s="93">
        <v>5.86</v>
      </c>
      <c r="N17" s="93">
        <f>43.6+4.1</f>
        <v>47.7</v>
      </c>
      <c r="O17" s="93"/>
      <c r="P17" s="113"/>
      <c r="Q17" s="87">
        <v>1.6</v>
      </c>
      <c r="R17" s="159"/>
      <c r="S17" s="90"/>
      <c r="T17" s="35"/>
      <c r="U17" s="160">
        <v>0.75</v>
      </c>
      <c r="V17" s="96">
        <v>15</v>
      </c>
      <c r="W17" s="194"/>
    </row>
    <row r="18" spans="1:23" x14ac:dyDescent="0.25">
      <c r="A18" s="134" t="s">
        <v>74</v>
      </c>
      <c r="B18" s="417">
        <v>5.48</v>
      </c>
      <c r="C18" s="104"/>
      <c r="D18" s="12">
        <v>5</v>
      </c>
      <c r="E18" s="16"/>
      <c r="F18" s="16"/>
      <c r="G18" s="90"/>
      <c r="H18" s="86">
        <f t="shared" si="1"/>
        <v>4.2492000000000001</v>
      </c>
      <c r="I18" s="15"/>
      <c r="J18" s="15">
        <f t="shared" si="2"/>
        <v>5.3891999999999998</v>
      </c>
      <c r="K18" s="17">
        <v>1.1399999999999999</v>
      </c>
      <c r="L18" s="442"/>
      <c r="M18" s="93"/>
      <c r="N18" s="93">
        <v>8</v>
      </c>
      <c r="O18" s="93"/>
      <c r="P18" s="113"/>
      <c r="Q18" s="87"/>
      <c r="R18" s="159"/>
      <c r="S18" s="90"/>
      <c r="T18" s="35"/>
      <c r="U18" s="160">
        <v>1.08</v>
      </c>
      <c r="V18" s="96">
        <v>15</v>
      </c>
      <c r="W18" s="194"/>
    </row>
    <row r="19" spans="1:23" x14ac:dyDescent="0.25">
      <c r="A19" s="134" t="s">
        <v>75</v>
      </c>
      <c r="B19" s="417">
        <v>0.8</v>
      </c>
      <c r="C19" s="104"/>
      <c r="D19" s="16"/>
      <c r="E19" s="16"/>
      <c r="F19" s="16"/>
      <c r="G19" s="90"/>
      <c r="H19" s="86">
        <f t="shared" si="1"/>
        <v>0.8</v>
      </c>
      <c r="I19" s="15"/>
      <c r="J19" s="15">
        <f t="shared" si="2"/>
        <v>0.8</v>
      </c>
      <c r="K19" s="17"/>
      <c r="L19" s="442"/>
      <c r="M19" s="93"/>
      <c r="N19" s="93"/>
      <c r="O19" s="93"/>
      <c r="P19" s="113"/>
      <c r="Q19" s="87"/>
      <c r="R19" s="159"/>
      <c r="S19" s="90"/>
      <c r="T19" s="35"/>
      <c r="U19" s="160"/>
      <c r="V19" s="96"/>
      <c r="W19" s="194"/>
    </row>
    <row r="20" spans="1:23" x14ac:dyDescent="0.25">
      <c r="A20" s="134" t="s">
        <v>76</v>
      </c>
      <c r="B20" s="417">
        <v>3.5541999999999998</v>
      </c>
      <c r="C20" s="104"/>
      <c r="D20" s="12">
        <v>2</v>
      </c>
      <c r="E20" s="16"/>
      <c r="F20" s="16"/>
      <c r="G20" s="90"/>
      <c r="H20" s="86">
        <f t="shared" si="1"/>
        <v>2.681</v>
      </c>
      <c r="I20" s="15"/>
      <c r="J20" s="15">
        <f t="shared" si="2"/>
        <v>2.681</v>
      </c>
      <c r="K20" s="17"/>
      <c r="L20" s="442">
        <f>1.24+0.5+1</f>
        <v>2.74</v>
      </c>
      <c r="M20" s="93">
        <f>20.5+9.5</f>
        <v>30</v>
      </c>
      <c r="N20" s="93">
        <f>45.68+2.4</f>
        <v>48.08</v>
      </c>
      <c r="O20" s="93">
        <f>3+3.5</f>
        <v>6.5</v>
      </c>
      <c r="P20" s="113"/>
      <c r="Q20" s="87"/>
      <c r="R20" s="159"/>
      <c r="S20" s="90"/>
      <c r="T20" s="35"/>
      <c r="U20" s="160"/>
      <c r="V20" s="96">
        <v>11</v>
      </c>
      <c r="W20" s="194">
        <v>20</v>
      </c>
    </row>
    <row r="21" spans="1:23" ht="13.5" thickBot="1" x14ac:dyDescent="0.3">
      <c r="A21" s="135" t="s">
        <v>77</v>
      </c>
      <c r="B21" s="428">
        <v>1.3120000000000001</v>
      </c>
      <c r="C21" s="162"/>
      <c r="D21" s="117"/>
      <c r="E21" s="117"/>
      <c r="F21" s="117"/>
      <c r="G21" s="122"/>
      <c r="H21" s="120">
        <f>B21-K21-(L21+M21+N21+O21+R21+U21)/100</f>
        <v>1.1970000000000001</v>
      </c>
      <c r="I21" s="121"/>
      <c r="J21" s="121">
        <f t="shared" si="2"/>
        <v>1.1970000000000001</v>
      </c>
      <c r="K21" s="163"/>
      <c r="L21" s="444">
        <v>0.3</v>
      </c>
      <c r="M21" s="165">
        <v>9.5</v>
      </c>
      <c r="N21" s="165">
        <v>0.6</v>
      </c>
      <c r="O21" s="165">
        <v>1.1000000000000001</v>
      </c>
      <c r="P21" s="166"/>
      <c r="Q21" s="116"/>
      <c r="R21" s="167"/>
      <c r="S21" s="122"/>
      <c r="T21" s="38"/>
      <c r="U21" s="168"/>
      <c r="V21" s="127">
        <v>28</v>
      </c>
      <c r="W21" s="196">
        <v>8</v>
      </c>
    </row>
    <row r="23" spans="1:23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23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23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23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23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23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23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23" x14ac:dyDescent="0.25">
      <c r="B30" s="21"/>
      <c r="C30" s="21"/>
      <c r="D30" s="21"/>
      <c r="E30" s="21"/>
      <c r="F30" s="21"/>
      <c r="G30" s="21"/>
      <c r="H30" s="21"/>
      <c r="I30" s="513"/>
      <c r="J30" s="513"/>
      <c r="K30" s="513"/>
      <c r="L30" s="21"/>
      <c r="M30" s="21"/>
      <c r="N30" s="21"/>
      <c r="O30" s="21"/>
      <c r="P30" s="21"/>
      <c r="Q30" s="513"/>
      <c r="R30" s="513"/>
      <c r="S30" s="513"/>
    </row>
    <row r="31" spans="1:23" ht="15" customHeight="1" x14ac:dyDescent="0.25">
      <c r="B31" s="21"/>
      <c r="C31" s="21"/>
      <c r="D31" s="21"/>
      <c r="E31" s="21"/>
      <c r="F31" s="21"/>
      <c r="G31" s="21"/>
      <c r="H31" s="21"/>
      <c r="I31" s="513"/>
      <c r="J31" s="513"/>
      <c r="K31" s="513"/>
      <c r="L31" s="21"/>
      <c r="M31" s="21"/>
      <c r="N31" s="21"/>
      <c r="O31" s="21"/>
      <c r="P31" s="21"/>
      <c r="Q31" s="513"/>
      <c r="R31" s="513"/>
      <c r="S31" s="513"/>
    </row>
    <row r="32" spans="1:23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2:18" x14ac:dyDescent="0.2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2:18" x14ac:dyDescent="0.2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2:18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2:18" x14ac:dyDescent="0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2:18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2:18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2:18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2:1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2:1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2:1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2:1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2:18" x14ac:dyDescent="0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2:18" x14ac:dyDescent="0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2:18" x14ac:dyDescent="0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73" spans="2:16" x14ac:dyDescent="0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2:16" x14ac:dyDescent="0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2:16" x14ac:dyDescent="0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2:16" x14ac:dyDescent="0.2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2:16" x14ac:dyDescent="0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2:16" x14ac:dyDescent="0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2:16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2:16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2:16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</sheetData>
  <protectedRanges>
    <protectedRange sqref="U3:U4" name="Rozstęp1_1_1"/>
  </protectedRanges>
  <customSheetViews>
    <customSheetView guid="{2B460A1A-BBF0-4786-9E04-F69A345E6DAD}" scale="85" showPageBreaks="1" fitToPage="1" printArea="1">
      <selection activeCell="R35" sqref="R35"/>
      <rowBreaks count="1" manualBreakCount="1">
        <brk id="46" max="16383" man="1"/>
      </rowBreaks>
      <pageMargins left="0.27559055118110237" right="0.27559055118110237" top="0.47244094488188981" bottom="0.19685039370078741" header="0.15748031496062992" footer="0.31496062992125984"/>
      <pageSetup paperSize="9" scale="55" orientation="landscape" r:id="rId1"/>
    </customSheetView>
    <customSheetView guid="{4BB1F9C1-C935-4556-9D83-D4ACB0B9E648}" scale="85" fitToPage="1">
      <selection activeCell="I29" sqref="I28:K29"/>
      <rowBreaks count="1" manualBreakCount="1">
        <brk id="45" max="16383" man="1"/>
      </rowBreaks>
      <pageMargins left="0.27559055118110237" right="0.27559055118110237" top="0.47244094488188981" bottom="0.19685039370078741" header="0.15748031496062992" footer="0.31496062992125984"/>
      <pageSetup paperSize="9" scale="57" orientation="landscape" r:id="rId2"/>
    </customSheetView>
    <customSheetView guid="{F6F71843-C8E6-4AE9-8201-F30A1C036422}" scale="85" fitToPage="1">
      <selection activeCell="W20" sqref="V3:W20"/>
      <rowBreaks count="1" manualBreakCount="1">
        <brk id="45" max="16383" man="1"/>
      </rowBreaks>
      <pageMargins left="0.27559055118110237" right="0.27559055118110237" top="0.47244094488188981" bottom="0.19685039370078741" header="0.15748031496062992" footer="0.31496062992125984"/>
      <pageSetup paperSize="9" scale="53" orientation="landscape" r:id="rId3"/>
    </customSheetView>
    <customSheetView guid="{C1506A67-834F-4B3B-989D-140BC2886E12}" scale="85" fitToPage="1">
      <selection activeCell="I29" sqref="I28:K29"/>
      <rowBreaks count="1" manualBreakCount="1">
        <brk id="45" max="16383" man="1"/>
      </rowBreaks>
      <pageMargins left="0.27559055118110237" right="0.27559055118110237" top="0.47244094488188981" bottom="0.19685039370078741" header="0.15748031496062992" footer="0.31496062992125984"/>
      <pageSetup paperSize="9" scale="57" orientation="landscape" r:id="rId4"/>
    </customSheetView>
  </customSheetViews>
  <mergeCells count="4">
    <mergeCell ref="I30:K30"/>
    <mergeCell ref="Q30:S30"/>
    <mergeCell ref="I31:K31"/>
    <mergeCell ref="Q31:S31"/>
  </mergeCells>
  <conditionalFormatting sqref="I6:J21 J5">
    <cfRule type="cellIs" dxfId="7" priority="1" operator="lessThan">
      <formula>0</formula>
    </cfRule>
  </conditionalFormatting>
  <pageMargins left="0.27559055118110237" right="0.27559055118110237" top="0.47244094488188981" bottom="0.19685039370078741" header="0.15748031496062992" footer="0.31496062992125984"/>
  <pageSetup paperSize="9" scale="55" orientation="landscape" r:id="rId5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FDC86-019E-4F23-AE9E-8A1466450833}">
  <sheetPr>
    <tabColor theme="9" tint="0.79998168889431442"/>
    <pageSetUpPr fitToPage="1"/>
  </sheetPr>
  <dimension ref="A1:W78"/>
  <sheetViews>
    <sheetView zoomScale="90" zoomScaleNormal="90" zoomScaleSheetLayoutView="9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Y23" sqref="Y23"/>
    </sheetView>
  </sheetViews>
  <sheetFormatPr defaultRowHeight="12.75" x14ac:dyDescent="0.25"/>
  <cols>
    <col min="1" max="1" width="49.5703125" style="129" customWidth="1"/>
    <col min="2" max="2" width="9.42578125" style="199" customWidth="1"/>
    <col min="3" max="3" width="7.85546875" style="199" customWidth="1"/>
    <col min="4" max="4" width="5.7109375" style="199" customWidth="1"/>
    <col min="5" max="6" width="7.85546875" style="199" customWidth="1"/>
    <col min="7" max="7" width="7" style="199" customWidth="1"/>
    <col min="8" max="8" width="9.28515625" style="199" customWidth="1"/>
    <col min="9" max="10" width="9.140625" style="199" customWidth="1"/>
    <col min="11" max="11" width="7.7109375" style="199" customWidth="1"/>
    <col min="12" max="12" width="7.140625" style="199" customWidth="1"/>
    <col min="13" max="13" width="6.7109375" style="199" customWidth="1"/>
    <col min="14" max="15" width="8.140625" style="199" customWidth="1"/>
    <col min="16" max="16" width="7.5703125" style="199" customWidth="1"/>
    <col min="17" max="18" width="8.140625" style="199" customWidth="1"/>
    <col min="19" max="20" width="8.140625" style="129" customWidth="1"/>
    <col min="21" max="23" width="8.140625" style="199" customWidth="1"/>
    <col min="24" max="16384" width="9.140625" style="129"/>
  </cols>
  <sheetData>
    <row r="1" spans="1:23" ht="34.5" customHeight="1" x14ac:dyDescent="0.25">
      <c r="A1" s="197" t="s">
        <v>117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236"/>
      <c r="O1" s="236"/>
      <c r="P1" s="236"/>
      <c r="Q1" s="236"/>
      <c r="R1" s="236"/>
      <c r="S1" s="236"/>
      <c r="T1" s="383"/>
      <c r="U1" s="385"/>
      <c r="V1" s="383" t="s">
        <v>274</v>
      </c>
      <c r="W1" s="385"/>
    </row>
    <row r="2" spans="1:23" s="200" customFormat="1" ht="12" thickBot="1" x14ac:dyDescent="0.3">
      <c r="A2" s="45">
        <v>1</v>
      </c>
      <c r="B2" s="45">
        <v>2</v>
      </c>
      <c r="C2" s="45">
        <v>3</v>
      </c>
      <c r="D2" s="45">
        <v>4</v>
      </c>
      <c r="E2" s="45">
        <v>5</v>
      </c>
      <c r="F2" s="45">
        <v>6</v>
      </c>
      <c r="G2" s="45">
        <v>7</v>
      </c>
      <c r="H2" s="29">
        <v>8</v>
      </c>
      <c r="I2" s="29">
        <v>9</v>
      </c>
      <c r="J2" s="29">
        <v>10</v>
      </c>
      <c r="K2" s="29">
        <v>11</v>
      </c>
      <c r="L2" s="29">
        <v>12</v>
      </c>
      <c r="M2" s="29">
        <v>13</v>
      </c>
      <c r="N2" s="29">
        <v>14</v>
      </c>
      <c r="O2" s="29">
        <v>15</v>
      </c>
      <c r="P2" s="29">
        <v>16</v>
      </c>
      <c r="Q2" s="29">
        <v>17</v>
      </c>
      <c r="R2" s="29">
        <v>18</v>
      </c>
      <c r="S2" s="29">
        <v>19</v>
      </c>
      <c r="T2" s="29">
        <v>20</v>
      </c>
      <c r="U2" s="29">
        <v>21</v>
      </c>
      <c r="V2" s="29">
        <v>22</v>
      </c>
      <c r="W2" s="29">
        <v>23</v>
      </c>
    </row>
    <row r="3" spans="1:23" s="67" customFormat="1" ht="52.5" customHeight="1" thickBot="1" x14ac:dyDescent="0.3">
      <c r="A3" s="299" t="s">
        <v>0</v>
      </c>
      <c r="B3" s="300" t="s">
        <v>8</v>
      </c>
      <c r="C3" s="170" t="s">
        <v>9</v>
      </c>
      <c r="D3" s="170" t="s">
        <v>23</v>
      </c>
      <c r="E3" s="170" t="s">
        <v>7</v>
      </c>
      <c r="F3" s="170" t="s">
        <v>10</v>
      </c>
      <c r="G3" s="301" t="s">
        <v>3</v>
      </c>
      <c r="H3" s="7" t="s">
        <v>16</v>
      </c>
      <c r="I3" s="39" t="s">
        <v>12</v>
      </c>
      <c r="J3" s="39" t="s">
        <v>14</v>
      </c>
      <c r="K3" s="132" t="s">
        <v>15</v>
      </c>
      <c r="L3" s="7" t="s">
        <v>2</v>
      </c>
      <c r="M3" s="39" t="s">
        <v>4</v>
      </c>
      <c r="N3" s="39" t="s">
        <v>1</v>
      </c>
      <c r="O3" s="39" t="s">
        <v>6</v>
      </c>
      <c r="P3" s="39" t="s">
        <v>21</v>
      </c>
      <c r="Q3" s="39" t="s">
        <v>17</v>
      </c>
      <c r="R3" s="39" t="s">
        <v>11</v>
      </c>
      <c r="S3" s="39" t="s">
        <v>13</v>
      </c>
      <c r="T3" s="39" t="s">
        <v>18</v>
      </c>
      <c r="U3" s="132" t="s">
        <v>24</v>
      </c>
      <c r="V3" s="7" t="s">
        <v>19</v>
      </c>
      <c r="W3" s="245" t="s">
        <v>20</v>
      </c>
    </row>
    <row r="4" spans="1:23" s="201" customFormat="1" ht="13.5" thickBot="1" x14ac:dyDescent="0.3">
      <c r="A4" s="304" t="s">
        <v>5</v>
      </c>
      <c r="B4" s="305">
        <f>SUM(B5:B96)</f>
        <v>47.847000000000001</v>
      </c>
      <c r="C4" s="306" t="s">
        <v>265</v>
      </c>
      <c r="D4" s="62">
        <f t="shared" ref="D4:P4" si="0">SUM(D5:D96)</f>
        <v>338</v>
      </c>
      <c r="E4" s="59">
        <f t="shared" si="0"/>
        <v>0</v>
      </c>
      <c r="F4" s="59">
        <f t="shared" si="0"/>
        <v>0.88</v>
      </c>
      <c r="G4" s="307">
        <f t="shared" si="0"/>
        <v>0</v>
      </c>
      <c r="H4" s="305">
        <f t="shared" si="0"/>
        <v>40.641599999999997</v>
      </c>
      <c r="I4" s="306" t="s">
        <v>265</v>
      </c>
      <c r="J4" s="308">
        <f t="shared" si="0"/>
        <v>45.256599999999999</v>
      </c>
      <c r="K4" s="454">
        <f t="shared" si="0"/>
        <v>4.6150000000000002</v>
      </c>
      <c r="L4" s="455">
        <f t="shared" si="0"/>
        <v>17.25</v>
      </c>
      <c r="M4" s="59">
        <f t="shared" si="0"/>
        <v>32.700000000000003</v>
      </c>
      <c r="N4" s="59">
        <f t="shared" si="0"/>
        <v>177.03</v>
      </c>
      <c r="O4" s="59">
        <f t="shared" si="0"/>
        <v>8.27</v>
      </c>
      <c r="P4" s="62">
        <f t="shared" si="0"/>
        <v>0</v>
      </c>
      <c r="Q4" s="59">
        <f>SUM(Q5:Q96)</f>
        <v>4</v>
      </c>
      <c r="R4" s="59">
        <v>6.8</v>
      </c>
      <c r="S4" s="62">
        <v>50</v>
      </c>
      <c r="T4" s="456">
        <v>0</v>
      </c>
      <c r="U4" s="307">
        <f t="shared" ref="U4" si="1">SUM(U5:U96)</f>
        <v>23.79</v>
      </c>
      <c r="V4" s="315">
        <f>SUM(V5:V42)</f>
        <v>45</v>
      </c>
      <c r="W4" s="316">
        <f>SUM(W5:W42)</f>
        <v>46</v>
      </c>
    </row>
    <row r="5" spans="1:23" s="201" customFormat="1" x14ac:dyDescent="0.25">
      <c r="A5" s="457" t="s">
        <v>118</v>
      </c>
      <c r="B5" s="458">
        <v>2.2075</v>
      </c>
      <c r="C5" s="202"/>
      <c r="D5" s="406"/>
      <c r="E5" s="459"/>
      <c r="F5" s="459"/>
      <c r="G5" s="460"/>
      <c r="H5" s="458">
        <f t="shared" ref="H5:H29" si="2">B5-K5-(L5+M5+N5+O5+R5+U5)/100</f>
        <v>2.0682</v>
      </c>
      <c r="I5" s="203"/>
      <c r="J5" s="203">
        <f>H5+I5+K5</f>
        <v>2.0682</v>
      </c>
      <c r="K5" s="461"/>
      <c r="L5" s="204"/>
      <c r="M5" s="6"/>
      <c r="N5" s="6">
        <v>13.93</v>
      </c>
      <c r="O5" s="6"/>
      <c r="P5" s="462"/>
      <c r="Q5" s="463"/>
      <c r="R5" s="463"/>
      <c r="S5" s="463"/>
      <c r="T5" s="463"/>
      <c r="U5" s="464"/>
      <c r="V5" s="465">
        <v>10</v>
      </c>
      <c r="W5" s="466"/>
    </row>
    <row r="6" spans="1:23" x14ac:dyDescent="0.25">
      <c r="A6" s="467" t="s">
        <v>119</v>
      </c>
      <c r="B6" s="205">
        <v>0.78</v>
      </c>
      <c r="C6" s="206"/>
      <c r="D6" s="424">
        <v>4</v>
      </c>
      <c r="E6" s="1"/>
      <c r="F6" s="1"/>
      <c r="G6" s="44"/>
      <c r="H6" s="207">
        <f t="shared" si="2"/>
        <v>0.65200000000000002</v>
      </c>
      <c r="I6" s="468"/>
      <c r="J6" s="208">
        <f t="shared" ref="J6:J29" si="3">H6+I6+K6</f>
        <v>0.65200000000000002</v>
      </c>
      <c r="K6" s="469"/>
      <c r="L6" s="36"/>
      <c r="M6" s="3">
        <v>4.95</v>
      </c>
      <c r="N6" s="3">
        <v>7.45</v>
      </c>
      <c r="O6" s="2"/>
      <c r="P6" s="279"/>
      <c r="Q6" s="1"/>
      <c r="R6" s="1"/>
      <c r="S6" s="1"/>
      <c r="T6" s="1"/>
      <c r="U6" s="470">
        <v>0.4</v>
      </c>
      <c r="V6" s="471">
        <v>5</v>
      </c>
      <c r="W6" s="390">
        <v>10</v>
      </c>
    </row>
    <row r="7" spans="1:23" x14ac:dyDescent="0.25">
      <c r="A7" s="467" t="s">
        <v>120</v>
      </c>
      <c r="B7" s="205">
        <v>1.77</v>
      </c>
      <c r="C7" s="206"/>
      <c r="D7" s="424"/>
      <c r="E7" s="1"/>
      <c r="F7" s="1"/>
      <c r="G7" s="44"/>
      <c r="H7" s="207">
        <f t="shared" si="2"/>
        <v>1.712</v>
      </c>
      <c r="I7" s="468"/>
      <c r="J7" s="208">
        <f t="shared" si="3"/>
        <v>1.732</v>
      </c>
      <c r="K7" s="469">
        <v>0.02</v>
      </c>
      <c r="L7" s="36"/>
      <c r="M7" s="3">
        <v>2.8</v>
      </c>
      <c r="N7" s="3">
        <v>1</v>
      </c>
      <c r="O7" s="2"/>
      <c r="P7" s="279"/>
      <c r="Q7" s="1"/>
      <c r="R7" s="1"/>
      <c r="S7" s="1"/>
      <c r="T7" s="1"/>
      <c r="U7" s="470"/>
      <c r="V7" s="471"/>
      <c r="W7" s="390"/>
    </row>
    <row r="8" spans="1:23" ht="14.25" customHeight="1" x14ac:dyDescent="0.25">
      <c r="A8" s="467" t="s">
        <v>121</v>
      </c>
      <c r="B8" s="205">
        <v>1.06</v>
      </c>
      <c r="C8" s="206"/>
      <c r="D8" s="424"/>
      <c r="E8" s="1"/>
      <c r="F8" s="1"/>
      <c r="G8" s="44"/>
      <c r="H8" s="207">
        <f t="shared" si="2"/>
        <v>0.34499999999999997</v>
      </c>
      <c r="I8" s="468"/>
      <c r="J8" s="208">
        <f t="shared" si="3"/>
        <v>0.96499999999999997</v>
      </c>
      <c r="K8" s="469">
        <v>0.62</v>
      </c>
      <c r="L8" s="36">
        <v>3</v>
      </c>
      <c r="M8" s="3"/>
      <c r="N8" s="3">
        <v>3.5</v>
      </c>
      <c r="O8" s="2"/>
      <c r="P8" s="279"/>
      <c r="Q8" s="1"/>
      <c r="R8" s="1"/>
      <c r="S8" s="1"/>
      <c r="T8" s="1"/>
      <c r="U8" s="470">
        <v>3</v>
      </c>
      <c r="V8" s="471"/>
      <c r="W8" s="390">
        <v>19</v>
      </c>
    </row>
    <row r="9" spans="1:23" x14ac:dyDescent="0.25">
      <c r="A9" s="467" t="s">
        <v>122</v>
      </c>
      <c r="B9" s="205">
        <v>0.15</v>
      </c>
      <c r="C9" s="206"/>
      <c r="D9" s="424"/>
      <c r="E9" s="1"/>
      <c r="F9" s="1"/>
      <c r="G9" s="44"/>
      <c r="H9" s="207">
        <f t="shared" si="2"/>
        <v>0.1187</v>
      </c>
      <c r="I9" s="468"/>
      <c r="J9" s="208">
        <f t="shared" si="3"/>
        <v>0.1187</v>
      </c>
      <c r="K9" s="469"/>
      <c r="L9" s="36"/>
      <c r="M9" s="3"/>
      <c r="N9" s="3"/>
      <c r="O9" s="2"/>
      <c r="P9" s="279"/>
      <c r="Q9" s="1"/>
      <c r="R9" s="1"/>
      <c r="S9" s="1"/>
      <c r="T9" s="1"/>
      <c r="U9" s="470">
        <v>3.13</v>
      </c>
      <c r="V9" s="471"/>
      <c r="W9" s="390"/>
    </row>
    <row r="10" spans="1:23" x14ac:dyDescent="0.25">
      <c r="A10" s="467" t="s">
        <v>123</v>
      </c>
      <c r="B10" s="205">
        <v>0.1235</v>
      </c>
      <c r="C10" s="206"/>
      <c r="D10" s="424">
        <v>79</v>
      </c>
      <c r="E10" s="1"/>
      <c r="F10" s="1"/>
      <c r="G10" s="44"/>
      <c r="H10" s="207">
        <f t="shared" si="2"/>
        <v>6.2E-2</v>
      </c>
      <c r="I10" s="468"/>
      <c r="J10" s="208">
        <f t="shared" si="3"/>
        <v>6.2E-2</v>
      </c>
      <c r="K10" s="469"/>
      <c r="L10" s="36">
        <v>2.25</v>
      </c>
      <c r="M10" s="3">
        <v>2.9</v>
      </c>
      <c r="N10" s="3">
        <v>1</v>
      </c>
      <c r="O10" s="2"/>
      <c r="P10" s="279"/>
      <c r="Q10" s="1"/>
      <c r="R10" s="1"/>
      <c r="S10" s="1"/>
      <c r="T10" s="1"/>
      <c r="U10" s="470"/>
      <c r="V10" s="471"/>
      <c r="W10" s="390"/>
    </row>
    <row r="11" spans="1:23" x14ac:dyDescent="0.25">
      <c r="A11" s="467" t="s">
        <v>124</v>
      </c>
      <c r="B11" s="205">
        <v>4.3925000000000001</v>
      </c>
      <c r="C11" s="206"/>
      <c r="D11" s="424">
        <v>89</v>
      </c>
      <c r="E11" s="1"/>
      <c r="F11" s="1">
        <v>0.88</v>
      </c>
      <c r="G11" s="44"/>
      <c r="H11" s="207">
        <f t="shared" si="2"/>
        <v>3.9573</v>
      </c>
      <c r="I11" s="468"/>
      <c r="J11" s="208">
        <f t="shared" si="3"/>
        <v>3.9573</v>
      </c>
      <c r="K11" s="469"/>
      <c r="L11" s="36">
        <v>0.16</v>
      </c>
      <c r="M11" s="3">
        <v>2</v>
      </c>
      <c r="N11" s="3">
        <v>32.97</v>
      </c>
      <c r="O11" s="2">
        <v>6.65</v>
      </c>
      <c r="P11" s="279"/>
      <c r="Q11" s="1">
        <v>1</v>
      </c>
      <c r="R11" s="1"/>
      <c r="S11" s="1"/>
      <c r="T11" s="1"/>
      <c r="U11" s="470">
        <v>1.74</v>
      </c>
      <c r="V11" s="471">
        <v>30</v>
      </c>
      <c r="W11" s="390">
        <v>17</v>
      </c>
    </row>
    <row r="12" spans="1:23" x14ac:dyDescent="0.25">
      <c r="A12" s="472" t="s">
        <v>125</v>
      </c>
      <c r="B12" s="210">
        <v>17.0639</v>
      </c>
      <c r="C12" s="211"/>
      <c r="D12" s="424"/>
      <c r="E12" s="1"/>
      <c r="F12" s="1"/>
      <c r="G12" s="44"/>
      <c r="H12" s="207">
        <f t="shared" si="2"/>
        <v>15.7361</v>
      </c>
      <c r="I12" s="468"/>
      <c r="J12" s="208">
        <f t="shared" si="3"/>
        <v>16.536100000000001</v>
      </c>
      <c r="K12" s="469">
        <v>0.8</v>
      </c>
      <c r="L12" s="338"/>
      <c r="M12" s="61">
        <v>5.35</v>
      </c>
      <c r="N12" s="61">
        <v>46.96</v>
      </c>
      <c r="O12" s="1"/>
      <c r="P12" s="279"/>
      <c r="Q12" s="1">
        <v>3</v>
      </c>
      <c r="R12" s="1"/>
      <c r="S12" s="1"/>
      <c r="T12" s="1"/>
      <c r="U12" s="470">
        <v>0.47</v>
      </c>
      <c r="V12" s="471"/>
      <c r="W12" s="390"/>
    </row>
    <row r="13" spans="1:23" x14ac:dyDescent="0.25">
      <c r="A13" s="473" t="s">
        <v>126</v>
      </c>
      <c r="B13" s="205">
        <v>1.53</v>
      </c>
      <c r="C13" s="206"/>
      <c r="D13" s="424"/>
      <c r="E13" s="1"/>
      <c r="F13" s="1"/>
      <c r="G13" s="44"/>
      <c r="H13" s="207">
        <f t="shared" si="2"/>
        <v>1.2030000000000001</v>
      </c>
      <c r="I13" s="468"/>
      <c r="J13" s="208">
        <f t="shared" si="3"/>
        <v>1.2030000000000001</v>
      </c>
      <c r="K13" s="469"/>
      <c r="L13" s="36"/>
      <c r="M13" s="3">
        <v>4.8</v>
      </c>
      <c r="N13" s="3">
        <v>27.9</v>
      </c>
      <c r="O13" s="2"/>
      <c r="P13" s="279"/>
      <c r="Q13" s="1"/>
      <c r="R13" s="1"/>
      <c r="S13" s="1"/>
      <c r="T13" s="1"/>
      <c r="U13" s="470"/>
      <c r="V13" s="471"/>
      <c r="W13" s="390"/>
    </row>
    <row r="14" spans="1:23" x14ac:dyDescent="0.25">
      <c r="A14" s="467" t="s">
        <v>127</v>
      </c>
      <c r="B14" s="205">
        <v>0.44</v>
      </c>
      <c r="C14" s="206"/>
      <c r="D14" s="424"/>
      <c r="E14" s="1"/>
      <c r="F14" s="1"/>
      <c r="G14" s="44"/>
      <c r="H14" s="207">
        <f t="shared" si="2"/>
        <v>0.3805</v>
      </c>
      <c r="I14" s="468"/>
      <c r="J14" s="208">
        <f t="shared" si="3"/>
        <v>0.3805</v>
      </c>
      <c r="K14" s="469"/>
      <c r="L14" s="36">
        <v>4.3499999999999996</v>
      </c>
      <c r="M14" s="3"/>
      <c r="N14" s="3">
        <v>1.6</v>
      </c>
      <c r="O14" s="2"/>
      <c r="P14" s="279"/>
      <c r="Q14" s="1"/>
      <c r="R14" s="1"/>
      <c r="S14" s="1"/>
      <c r="T14" s="1"/>
      <c r="U14" s="470"/>
      <c r="V14" s="471"/>
      <c r="W14" s="390"/>
    </row>
    <row r="15" spans="1:23" x14ac:dyDescent="0.25">
      <c r="A15" s="467" t="s">
        <v>128</v>
      </c>
      <c r="B15" s="205">
        <v>0.33</v>
      </c>
      <c r="C15" s="206"/>
      <c r="D15" s="424">
        <v>23</v>
      </c>
      <c r="E15" s="1"/>
      <c r="F15" s="1"/>
      <c r="G15" s="44"/>
      <c r="H15" s="207">
        <f t="shared" si="2"/>
        <v>0.2485</v>
      </c>
      <c r="I15" s="468"/>
      <c r="J15" s="208">
        <f t="shared" si="3"/>
        <v>0.2485</v>
      </c>
      <c r="K15" s="469"/>
      <c r="L15" s="36">
        <v>0.85</v>
      </c>
      <c r="M15" s="3">
        <v>2</v>
      </c>
      <c r="N15" s="3">
        <v>2.2999999999999998</v>
      </c>
      <c r="O15" s="1"/>
      <c r="P15" s="279"/>
      <c r="Q15" s="1"/>
      <c r="R15" s="1"/>
      <c r="S15" s="1"/>
      <c r="T15" s="1"/>
      <c r="U15" s="470">
        <v>3</v>
      </c>
      <c r="V15" s="471"/>
      <c r="W15" s="390"/>
    </row>
    <row r="16" spans="1:23" x14ac:dyDescent="0.25">
      <c r="A16" s="467" t="s">
        <v>129</v>
      </c>
      <c r="B16" s="205">
        <v>0.06</v>
      </c>
      <c r="C16" s="206"/>
      <c r="D16" s="424"/>
      <c r="E16" s="1"/>
      <c r="F16" s="1"/>
      <c r="G16" s="44"/>
      <c r="H16" s="207">
        <f t="shared" si="2"/>
        <v>0.06</v>
      </c>
      <c r="I16" s="468"/>
      <c r="J16" s="208">
        <f t="shared" si="3"/>
        <v>0.06</v>
      </c>
      <c r="K16" s="469"/>
      <c r="L16" s="36"/>
      <c r="M16" s="3"/>
      <c r="N16" s="3"/>
      <c r="O16" s="1"/>
      <c r="P16" s="279"/>
      <c r="Q16" s="1"/>
      <c r="R16" s="1"/>
      <c r="S16" s="1"/>
      <c r="T16" s="1"/>
      <c r="U16" s="470"/>
      <c r="V16" s="471"/>
      <c r="W16" s="390"/>
    </row>
    <row r="17" spans="1:23" x14ac:dyDescent="0.25">
      <c r="A17" s="467" t="s">
        <v>130</v>
      </c>
      <c r="B17" s="205">
        <v>0.17</v>
      </c>
      <c r="C17" s="206"/>
      <c r="D17" s="424">
        <v>64</v>
      </c>
      <c r="E17" s="1"/>
      <c r="F17" s="1"/>
      <c r="G17" s="44"/>
      <c r="H17" s="207">
        <f t="shared" si="2"/>
        <v>0.13750000000000001</v>
      </c>
      <c r="I17" s="468"/>
      <c r="J17" s="208">
        <f t="shared" si="3"/>
        <v>0.13750000000000001</v>
      </c>
      <c r="K17" s="469"/>
      <c r="L17" s="36"/>
      <c r="M17" s="3"/>
      <c r="N17" s="3"/>
      <c r="O17" s="1"/>
      <c r="P17" s="279"/>
      <c r="Q17" s="1"/>
      <c r="R17" s="1"/>
      <c r="S17" s="1"/>
      <c r="T17" s="1"/>
      <c r="U17" s="470">
        <v>3.25</v>
      </c>
      <c r="V17" s="471"/>
      <c r="W17" s="390"/>
    </row>
    <row r="18" spans="1:23" x14ac:dyDescent="0.25">
      <c r="A18" s="467" t="s">
        <v>131</v>
      </c>
      <c r="B18" s="205">
        <v>0.03</v>
      </c>
      <c r="C18" s="206"/>
      <c r="D18" s="424">
        <v>25</v>
      </c>
      <c r="E18" s="1"/>
      <c r="F18" s="1"/>
      <c r="G18" s="44"/>
      <c r="H18" s="207">
        <f t="shared" si="2"/>
        <v>0.03</v>
      </c>
      <c r="I18" s="468"/>
      <c r="J18" s="208">
        <f t="shared" si="3"/>
        <v>0.03</v>
      </c>
      <c r="K18" s="469"/>
      <c r="L18" s="36"/>
      <c r="M18" s="3"/>
      <c r="N18" s="3"/>
      <c r="O18" s="1"/>
      <c r="P18" s="279"/>
      <c r="Q18" s="1"/>
      <c r="R18" s="1"/>
      <c r="S18" s="1"/>
      <c r="T18" s="1"/>
      <c r="U18" s="470"/>
      <c r="V18" s="471"/>
      <c r="W18" s="390"/>
    </row>
    <row r="19" spans="1:23" x14ac:dyDescent="0.25">
      <c r="A19" s="467" t="s">
        <v>132</v>
      </c>
      <c r="B19" s="205">
        <v>0.05</v>
      </c>
      <c r="C19" s="206"/>
      <c r="D19" s="424"/>
      <c r="E19" s="1"/>
      <c r="F19" s="1"/>
      <c r="G19" s="44"/>
      <c r="H19" s="207">
        <f t="shared" si="2"/>
        <v>0.05</v>
      </c>
      <c r="I19" s="468"/>
      <c r="J19" s="208">
        <f t="shared" si="3"/>
        <v>0.05</v>
      </c>
      <c r="K19" s="469"/>
      <c r="L19" s="36"/>
      <c r="M19" s="3"/>
      <c r="N19" s="3"/>
      <c r="O19" s="1"/>
      <c r="P19" s="279"/>
      <c r="Q19" s="1"/>
      <c r="R19" s="1"/>
      <c r="S19" s="1"/>
      <c r="T19" s="1"/>
      <c r="U19" s="470"/>
      <c r="V19" s="471"/>
      <c r="W19" s="390"/>
    </row>
    <row r="20" spans="1:23" ht="12" customHeight="1" x14ac:dyDescent="0.25">
      <c r="A20" s="467" t="s">
        <v>133</v>
      </c>
      <c r="B20" s="205">
        <v>0.06</v>
      </c>
      <c r="C20" s="206"/>
      <c r="D20" s="424"/>
      <c r="E20" s="1"/>
      <c r="F20" s="1"/>
      <c r="G20" s="44"/>
      <c r="H20" s="207">
        <f t="shared" si="2"/>
        <v>5.8000000000000003E-2</v>
      </c>
      <c r="I20" s="468"/>
      <c r="J20" s="208">
        <f t="shared" si="3"/>
        <v>5.8000000000000003E-2</v>
      </c>
      <c r="K20" s="469"/>
      <c r="L20" s="36"/>
      <c r="M20" s="3"/>
      <c r="N20" s="3"/>
      <c r="O20" s="1"/>
      <c r="P20" s="279"/>
      <c r="Q20" s="1"/>
      <c r="R20" s="1"/>
      <c r="S20" s="1"/>
      <c r="T20" s="1"/>
      <c r="U20" s="470">
        <v>0.2</v>
      </c>
      <c r="V20" s="471"/>
      <c r="W20" s="390"/>
    </row>
    <row r="21" spans="1:23" x14ac:dyDescent="0.25">
      <c r="A21" s="467" t="s">
        <v>134</v>
      </c>
      <c r="B21" s="205">
        <v>0.1057</v>
      </c>
      <c r="C21" s="206"/>
      <c r="D21" s="424">
        <v>3</v>
      </c>
      <c r="E21" s="1"/>
      <c r="F21" s="1"/>
      <c r="G21" s="44"/>
      <c r="H21" s="207">
        <f t="shared" si="2"/>
        <v>1.5100000000000001E-2</v>
      </c>
      <c r="I21" s="468"/>
      <c r="J21" s="208">
        <f t="shared" si="3"/>
        <v>1.5100000000000001E-2</v>
      </c>
      <c r="K21" s="469"/>
      <c r="L21" s="37"/>
      <c r="M21" s="3"/>
      <c r="N21" s="61">
        <v>1.06</v>
      </c>
      <c r="O21" s="1"/>
      <c r="P21" s="279"/>
      <c r="Q21" s="1"/>
      <c r="R21" s="1"/>
      <c r="S21" s="1"/>
      <c r="T21" s="1"/>
      <c r="U21" s="470">
        <v>8</v>
      </c>
      <c r="V21" s="471"/>
      <c r="W21" s="390"/>
    </row>
    <row r="22" spans="1:23" ht="12" customHeight="1" x14ac:dyDescent="0.25">
      <c r="A22" s="467" t="s">
        <v>135</v>
      </c>
      <c r="B22" s="205">
        <v>0.95</v>
      </c>
      <c r="C22" s="206"/>
      <c r="D22" s="424"/>
      <c r="E22" s="1"/>
      <c r="F22" s="1"/>
      <c r="G22" s="44"/>
      <c r="H22" s="207">
        <f t="shared" si="2"/>
        <v>0.92120000000000002</v>
      </c>
      <c r="I22" s="468"/>
      <c r="J22" s="208">
        <f t="shared" si="3"/>
        <v>0.92120000000000002</v>
      </c>
      <c r="K22" s="469"/>
      <c r="L22" s="36">
        <v>0.6</v>
      </c>
      <c r="M22" s="3">
        <v>2.2799999999999998</v>
      </c>
      <c r="N22" s="3"/>
      <c r="O22" s="1"/>
      <c r="P22" s="279"/>
      <c r="Q22" s="1"/>
      <c r="R22" s="1"/>
      <c r="S22" s="1"/>
      <c r="T22" s="1"/>
      <c r="U22" s="470"/>
      <c r="V22" s="471"/>
      <c r="W22" s="390"/>
    </row>
    <row r="23" spans="1:23" s="11" customFormat="1" ht="25.5" x14ac:dyDescent="0.25">
      <c r="A23" s="480" t="s">
        <v>136</v>
      </c>
      <c r="B23" s="19">
        <v>0.75</v>
      </c>
      <c r="C23" s="104"/>
      <c r="D23" s="481"/>
      <c r="E23" s="13"/>
      <c r="F23" s="13"/>
      <c r="G23" s="482"/>
      <c r="H23" s="483">
        <f t="shared" si="2"/>
        <v>0.56499999999999995</v>
      </c>
      <c r="I23" s="418"/>
      <c r="J23" s="484">
        <f t="shared" si="3"/>
        <v>0.56499999999999995</v>
      </c>
      <c r="K23" s="485"/>
      <c r="L23" s="24"/>
      <c r="M23" s="25"/>
      <c r="N23" s="25">
        <v>18.5</v>
      </c>
      <c r="O23" s="13"/>
      <c r="P23" s="420"/>
      <c r="Q23" s="13"/>
      <c r="R23" s="13"/>
      <c r="S23" s="13"/>
      <c r="T23" s="13"/>
      <c r="U23" s="421"/>
      <c r="V23" s="486"/>
      <c r="W23" s="487"/>
    </row>
    <row r="24" spans="1:23" x14ac:dyDescent="0.25">
      <c r="A24" s="467" t="s">
        <v>137</v>
      </c>
      <c r="B24" s="205">
        <v>0.71</v>
      </c>
      <c r="C24" s="206"/>
      <c r="D24" s="1"/>
      <c r="E24" s="1"/>
      <c r="F24" s="1"/>
      <c r="G24" s="44"/>
      <c r="H24" s="207">
        <f t="shared" si="2"/>
        <v>0.69699999999999995</v>
      </c>
      <c r="I24" s="468"/>
      <c r="J24" s="208">
        <f t="shared" si="3"/>
        <v>0.69699999999999995</v>
      </c>
      <c r="K24" s="469"/>
      <c r="L24" s="36"/>
      <c r="M24" s="3"/>
      <c r="N24" s="3">
        <v>1.3</v>
      </c>
      <c r="O24" s="1"/>
      <c r="P24" s="279"/>
      <c r="Q24" s="1"/>
      <c r="R24" s="1"/>
      <c r="S24" s="1"/>
      <c r="T24" s="1"/>
      <c r="U24" s="470"/>
      <c r="V24" s="471"/>
      <c r="W24" s="390"/>
    </row>
    <row r="25" spans="1:23" x14ac:dyDescent="0.25">
      <c r="A25" s="467" t="s">
        <v>138</v>
      </c>
      <c r="B25" s="205">
        <v>1.27</v>
      </c>
      <c r="C25" s="206"/>
      <c r="D25" s="424">
        <v>27</v>
      </c>
      <c r="E25" s="1"/>
      <c r="F25" s="1"/>
      <c r="G25" s="44"/>
      <c r="H25" s="207">
        <f t="shared" si="2"/>
        <v>1.2219</v>
      </c>
      <c r="I25" s="468"/>
      <c r="J25" s="208">
        <f t="shared" si="3"/>
        <v>1.2219</v>
      </c>
      <c r="K25" s="469"/>
      <c r="L25" s="36">
        <v>3.32</v>
      </c>
      <c r="M25" s="3"/>
      <c r="N25" s="3">
        <v>1.49</v>
      </c>
      <c r="O25" s="1"/>
      <c r="P25" s="279"/>
      <c r="Q25" s="1"/>
      <c r="R25" s="1"/>
      <c r="S25" s="1"/>
      <c r="T25" s="1"/>
      <c r="U25" s="470"/>
      <c r="V25" s="471"/>
      <c r="W25" s="390"/>
    </row>
    <row r="26" spans="1:23" x14ac:dyDescent="0.25">
      <c r="A26" s="467" t="s">
        <v>139</v>
      </c>
      <c r="B26" s="205">
        <v>1.44</v>
      </c>
      <c r="C26" s="206"/>
      <c r="D26" s="424">
        <v>8</v>
      </c>
      <c r="E26" s="1"/>
      <c r="F26" s="1"/>
      <c r="G26" s="44"/>
      <c r="H26" s="207">
        <f t="shared" si="2"/>
        <v>1.3617999999999999</v>
      </c>
      <c r="I26" s="468"/>
      <c r="J26" s="208">
        <f t="shared" si="3"/>
        <v>1.3617999999999999</v>
      </c>
      <c r="K26" s="469"/>
      <c r="L26" s="36">
        <v>1.72</v>
      </c>
      <c r="M26" s="3"/>
      <c r="N26" s="3">
        <v>5.5</v>
      </c>
      <c r="O26" s="1"/>
      <c r="P26" s="279"/>
      <c r="Q26" s="1"/>
      <c r="R26" s="1"/>
      <c r="S26" s="1"/>
      <c r="T26" s="1"/>
      <c r="U26" s="470">
        <v>0.6</v>
      </c>
      <c r="V26" s="471"/>
      <c r="W26" s="390"/>
    </row>
    <row r="27" spans="1:23" x14ac:dyDescent="0.25">
      <c r="A27" s="467" t="s">
        <v>140</v>
      </c>
      <c r="B27" s="205">
        <v>0.35</v>
      </c>
      <c r="C27" s="206"/>
      <c r="D27" s="424"/>
      <c r="E27" s="1"/>
      <c r="F27" s="1"/>
      <c r="G27" s="44"/>
      <c r="H27" s="207">
        <f t="shared" si="2"/>
        <v>0.35</v>
      </c>
      <c r="I27" s="468"/>
      <c r="J27" s="208">
        <f t="shared" si="3"/>
        <v>0.35</v>
      </c>
      <c r="K27" s="469"/>
      <c r="L27" s="36"/>
      <c r="M27" s="3"/>
      <c r="N27" s="3"/>
      <c r="O27" s="1"/>
      <c r="P27" s="279"/>
      <c r="Q27" s="1"/>
      <c r="R27" s="1"/>
      <c r="S27" s="1"/>
      <c r="T27" s="1"/>
      <c r="U27" s="470"/>
      <c r="V27" s="471"/>
      <c r="W27" s="390"/>
    </row>
    <row r="28" spans="1:23" x14ac:dyDescent="0.25">
      <c r="A28" s="467" t="s">
        <v>141</v>
      </c>
      <c r="B28" s="205">
        <v>2.2538999999999998</v>
      </c>
      <c r="C28" s="206"/>
      <c r="D28" s="424">
        <v>4</v>
      </c>
      <c r="E28" s="1"/>
      <c r="F28" s="1"/>
      <c r="G28" s="44"/>
      <c r="H28" s="207">
        <f t="shared" si="2"/>
        <v>1.8577999999999999</v>
      </c>
      <c r="I28" s="468"/>
      <c r="J28" s="208">
        <f t="shared" si="3"/>
        <v>2.1427999999999998</v>
      </c>
      <c r="K28" s="469">
        <v>0.28499999999999998</v>
      </c>
      <c r="L28" s="36">
        <v>1</v>
      </c>
      <c r="M28" s="3">
        <v>4.92</v>
      </c>
      <c r="N28" s="3">
        <v>3.57</v>
      </c>
      <c r="O28" s="1">
        <v>1.62</v>
      </c>
      <c r="P28" s="279"/>
      <c r="Q28" s="1"/>
      <c r="R28" s="1"/>
      <c r="S28" s="1"/>
      <c r="T28" s="1"/>
      <c r="U28" s="470"/>
      <c r="V28" s="471"/>
      <c r="W28" s="390"/>
    </row>
    <row r="29" spans="1:23" ht="13.5" thickBot="1" x14ac:dyDescent="0.3">
      <c r="A29" s="474" t="s">
        <v>142</v>
      </c>
      <c r="B29" s="212">
        <v>9.8000000000000007</v>
      </c>
      <c r="C29" s="213"/>
      <c r="D29" s="475">
        <v>12</v>
      </c>
      <c r="E29" s="232"/>
      <c r="F29" s="232"/>
      <c r="G29" s="295"/>
      <c r="H29" s="214">
        <f t="shared" si="2"/>
        <v>6.8330000000000002</v>
      </c>
      <c r="I29" s="476"/>
      <c r="J29" s="215">
        <f t="shared" si="3"/>
        <v>9.7230000000000008</v>
      </c>
      <c r="K29" s="477">
        <v>2.89</v>
      </c>
      <c r="L29" s="216"/>
      <c r="M29" s="217">
        <v>0.7</v>
      </c>
      <c r="N29" s="217">
        <v>7</v>
      </c>
      <c r="O29" s="218"/>
      <c r="P29" s="352"/>
      <c r="Q29" s="232"/>
      <c r="R29" s="232"/>
      <c r="S29" s="232"/>
      <c r="T29" s="232"/>
      <c r="U29" s="478"/>
      <c r="V29" s="479"/>
      <c r="W29" s="393"/>
    </row>
    <row r="30" spans="1:23" x14ac:dyDescent="0.25"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23" x14ac:dyDescent="0.25"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23" x14ac:dyDescent="0.25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</row>
    <row r="33" spans="2:18" x14ac:dyDescent="0.25"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</row>
    <row r="71" spans="2:18" x14ac:dyDescent="0.25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</row>
    <row r="72" spans="2:18" x14ac:dyDescent="0.25"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</row>
    <row r="73" spans="2:18" x14ac:dyDescent="0.25"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</row>
    <row r="74" spans="2:18" x14ac:dyDescent="0.25"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</row>
    <row r="75" spans="2:18" x14ac:dyDescent="0.25"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</row>
    <row r="76" spans="2:18" x14ac:dyDescent="0.25"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</row>
    <row r="77" spans="2:18" x14ac:dyDescent="0.25"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</row>
    <row r="78" spans="2:18" x14ac:dyDescent="0.25"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</row>
  </sheetData>
  <protectedRanges>
    <protectedRange sqref="U3" name="Rozstęp1_1_1"/>
  </protectedRanges>
  <customSheetViews>
    <customSheetView guid="{2B460A1A-BBF0-4786-9E04-F69A345E6DAD}" scale="90" showPageBreaks="1" fitToPage="1" printArea="1">
      <pane xSplit="1" ySplit="4" topLeftCell="B5" activePane="bottomRight" state="frozen"/>
      <selection pane="bottomRight" activeCell="C4" sqref="C4"/>
      <rowBreaks count="1" manualBreakCount="1">
        <brk id="33" max="14" man="1"/>
      </rowBreaks>
      <pageMargins left="0.17" right="0.17" top="0.47244094488188981" bottom="0.19685039370078741" header="0.19" footer="0.31496062992125984"/>
      <pageSetup paperSize="9" scale="64" orientation="landscape" r:id="rId1"/>
      <headerFooter>
        <oddHeader>&amp;R&amp;"-,Kursywa"Załącznik nr 2 do umowy</oddHeader>
      </headerFooter>
    </customSheetView>
    <customSheetView guid="{4BB1F9C1-C935-4556-9D83-D4ACB0B9E648}" scale="90" fitToPage="1">
      <pane xSplit="1" ySplit="4" topLeftCell="B5" activePane="bottomRight" state="frozen"/>
      <selection pane="bottomRight" activeCell="N12" sqref="N12"/>
      <rowBreaks count="1" manualBreakCount="1">
        <brk id="33" max="14" man="1"/>
      </rowBreaks>
      <pageMargins left="0.17" right="0.17" top="0.47244094488188981" bottom="0.19685039370078741" header="0.19" footer="0.31496062992125984"/>
      <pageSetup paperSize="9" scale="64" orientation="landscape" r:id="rId2"/>
      <headerFooter>
        <oddHeader>&amp;R&amp;"-,Kursywa"Załącznik nr 2 do umowy</oddHeader>
      </headerFooter>
    </customSheetView>
    <customSheetView guid="{F6F71843-C8E6-4AE9-8201-F30A1C036422}" scale="90" fitToPage="1">
      <pane xSplit="1" ySplit="4" topLeftCell="B5" activePane="bottomRight" state="frozen"/>
      <selection pane="bottomRight" activeCell="L10" sqref="L10"/>
      <rowBreaks count="1" manualBreakCount="1">
        <brk id="33" max="14" man="1"/>
      </rowBreaks>
      <pageMargins left="0.17" right="0.17" top="0.47244094488188981" bottom="0.19685039370078741" header="0.19" footer="0.31496062992125984"/>
      <pageSetup paperSize="9" scale="59" orientation="landscape" r:id="rId3"/>
      <headerFooter>
        <oddHeader>&amp;R&amp;"-,Kursywa"Załącznik nr 2 do umowy</oddHeader>
      </headerFooter>
    </customSheetView>
    <customSheetView guid="{C1506A67-834F-4B3B-989D-140BC2886E12}" scale="90" fitToPage="1">
      <pane xSplit="1" ySplit="4" topLeftCell="B5" activePane="bottomRight" state="frozen"/>
      <selection pane="bottomRight" activeCell="W29" sqref="V3:W29"/>
      <rowBreaks count="1" manualBreakCount="1">
        <brk id="33" max="14" man="1"/>
      </rowBreaks>
      <pageMargins left="0.17" right="0.17" top="0.47244094488188981" bottom="0.19685039370078741" header="0.19" footer="0.31496062992125984"/>
      <pageSetup paperSize="9" scale="64" orientation="landscape" r:id="rId4"/>
      <headerFooter>
        <oddHeader>&amp;R&amp;"-,Kursywa"Załącznik nr 2 do umowy</oddHeader>
      </headerFooter>
    </customSheetView>
  </customSheetViews>
  <conditionalFormatting sqref="H5:J29">
    <cfRule type="cellIs" dxfId="6" priority="1" operator="lessThan">
      <formula>0</formula>
    </cfRule>
  </conditionalFormatting>
  <pageMargins left="0.17" right="0.17" top="0.47244094488188981" bottom="0.19685039370078741" header="0.19" footer="0.31496062992125984"/>
  <pageSetup paperSize="9" scale="64" orientation="landscape" r:id="rId5"/>
  <headerFooter>
    <oddHeader>&amp;R&amp;"-,Kursywa"Załącznik nr 2 do umowy</oddHeader>
  </headerFooter>
  <rowBreaks count="1" manualBreakCount="1">
    <brk id="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68A8E-9527-47F6-A9C6-C2E8EDE756C7}">
  <sheetPr>
    <tabColor theme="9" tint="0.79998168889431442"/>
    <pageSetUpPr fitToPage="1"/>
  </sheetPr>
  <dimension ref="A1:W28"/>
  <sheetViews>
    <sheetView showWhiteSpace="0" zoomScaleNormal="100" zoomScaleSheetLayoutView="85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Y11" sqref="Y10:Y11"/>
    </sheetView>
  </sheetViews>
  <sheetFormatPr defaultRowHeight="15" x14ac:dyDescent="0.25"/>
  <cols>
    <col min="1" max="1" width="31.5703125" style="9" bestFit="1" customWidth="1"/>
    <col min="2" max="2" width="8" style="9" customWidth="1"/>
    <col min="3" max="3" width="9.85546875" style="9" customWidth="1"/>
    <col min="4" max="4" width="5.7109375" style="9" customWidth="1"/>
    <col min="5" max="7" width="9.85546875" style="9" customWidth="1"/>
    <col min="8" max="8" width="8.7109375" style="9" customWidth="1"/>
    <col min="9" max="9" width="9.85546875" style="9" customWidth="1"/>
    <col min="10" max="10" width="8.28515625" style="9" customWidth="1"/>
    <col min="11" max="11" width="9.85546875" style="9" customWidth="1"/>
    <col min="12" max="16" width="8.5703125" style="9" customWidth="1"/>
    <col min="17" max="17" width="10.28515625" style="9" customWidth="1"/>
    <col min="18" max="18" width="8.5703125" style="9" customWidth="1"/>
    <col min="19" max="21" width="9.140625" style="9" customWidth="1"/>
    <col min="22" max="23" width="9.140625" style="233" customWidth="1"/>
    <col min="24" max="16384" width="9.140625" style="9"/>
  </cols>
  <sheetData>
    <row r="1" spans="1:23" s="11" customFormat="1" ht="33.75" customHeight="1" x14ac:dyDescent="0.25">
      <c r="A1" s="8" t="s">
        <v>143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  <c r="L1" s="219"/>
      <c r="M1" s="219"/>
      <c r="N1" s="236"/>
      <c r="O1" s="236"/>
      <c r="P1" s="236"/>
      <c r="Q1" s="236"/>
      <c r="R1" s="236"/>
      <c r="S1" s="236"/>
      <c r="U1" s="383"/>
      <c r="V1" s="383" t="s">
        <v>275</v>
      </c>
      <c r="W1" s="386"/>
    </row>
    <row r="2" spans="1:23" s="46" customFormat="1" ht="13.5" thickBot="1" x14ac:dyDescent="0.3">
      <c r="A2" s="45">
        <v>1</v>
      </c>
      <c r="B2" s="45">
        <v>2</v>
      </c>
      <c r="C2" s="45">
        <v>3</v>
      </c>
      <c r="D2" s="45">
        <v>4</v>
      </c>
      <c r="E2" s="45">
        <v>5</v>
      </c>
      <c r="F2" s="45">
        <v>6</v>
      </c>
      <c r="G2" s="45">
        <v>7</v>
      </c>
      <c r="H2" s="29">
        <v>8</v>
      </c>
      <c r="I2" s="29">
        <v>9</v>
      </c>
      <c r="J2" s="29">
        <v>10</v>
      </c>
      <c r="K2" s="29">
        <v>11</v>
      </c>
      <c r="L2" s="29">
        <v>12</v>
      </c>
      <c r="M2" s="29">
        <v>13</v>
      </c>
      <c r="N2" s="29">
        <v>14</v>
      </c>
      <c r="O2" s="29">
        <v>15</v>
      </c>
      <c r="P2" s="29">
        <v>16</v>
      </c>
      <c r="Q2" s="29">
        <v>17</v>
      </c>
      <c r="R2" s="29">
        <v>18</v>
      </c>
      <c r="S2" s="29">
        <v>19</v>
      </c>
      <c r="T2" s="29">
        <v>20</v>
      </c>
      <c r="U2" s="29">
        <v>21</v>
      </c>
      <c r="V2" s="29">
        <v>22</v>
      </c>
      <c r="W2" s="29">
        <v>23</v>
      </c>
    </row>
    <row r="3" spans="1:23" s="193" customFormat="1" ht="51.75" customHeight="1" thickBot="1" x14ac:dyDescent="0.3">
      <c r="A3" s="47" t="s">
        <v>0</v>
      </c>
      <c r="B3" s="48" t="s">
        <v>8</v>
      </c>
      <c r="C3" s="26" t="s">
        <v>9</v>
      </c>
      <c r="D3" s="26" t="s">
        <v>23</v>
      </c>
      <c r="E3" s="26" t="s">
        <v>7</v>
      </c>
      <c r="F3" s="26" t="s">
        <v>10</v>
      </c>
      <c r="G3" s="49" t="s">
        <v>3</v>
      </c>
      <c r="H3" s="7" t="s">
        <v>16</v>
      </c>
      <c r="I3" s="27" t="s">
        <v>12</v>
      </c>
      <c r="J3" s="27" t="s">
        <v>14</v>
      </c>
      <c r="K3" s="34" t="s">
        <v>15</v>
      </c>
      <c r="L3" s="30" t="s">
        <v>2</v>
      </c>
      <c r="M3" s="27" t="s">
        <v>4</v>
      </c>
      <c r="N3" s="27" t="s">
        <v>1</v>
      </c>
      <c r="O3" s="27" t="s">
        <v>6</v>
      </c>
      <c r="P3" s="39" t="s">
        <v>21</v>
      </c>
      <c r="Q3" s="39" t="s">
        <v>17</v>
      </c>
      <c r="R3" s="39" t="s">
        <v>11</v>
      </c>
      <c r="S3" s="27" t="s">
        <v>13</v>
      </c>
      <c r="T3" s="27" t="s">
        <v>18</v>
      </c>
      <c r="U3" s="34" t="s">
        <v>24</v>
      </c>
      <c r="V3" s="30" t="s">
        <v>19</v>
      </c>
      <c r="W3" s="28" t="s">
        <v>20</v>
      </c>
    </row>
    <row r="4" spans="1:23" s="46" customFormat="1" ht="13.5" thickBot="1" x14ac:dyDescent="0.3">
      <c r="A4" s="50" t="s">
        <v>5</v>
      </c>
      <c r="B4" s="51">
        <f>SUM(B5:B27)</f>
        <v>22.0504</v>
      </c>
      <c r="C4" s="52" t="s">
        <v>265</v>
      </c>
      <c r="D4" s="53">
        <f t="shared" ref="D4:H4" si="0">SUM(D5:D27)</f>
        <v>7</v>
      </c>
      <c r="E4" s="54">
        <f t="shared" si="0"/>
        <v>0</v>
      </c>
      <c r="F4" s="54">
        <f t="shared" si="0"/>
        <v>0</v>
      </c>
      <c r="G4" s="55">
        <f t="shared" si="0"/>
        <v>0</v>
      </c>
      <c r="H4" s="51">
        <f t="shared" si="0"/>
        <v>19.842400000000001</v>
      </c>
      <c r="I4" s="52" t="s">
        <v>265</v>
      </c>
      <c r="J4" s="56">
        <f t="shared" ref="J4" si="1">SUM(J5:J27)</f>
        <v>20.7424</v>
      </c>
      <c r="K4" s="57">
        <f t="shared" ref="K4" si="2">SUM(K5:K27)</f>
        <v>0.9</v>
      </c>
      <c r="L4" s="58">
        <f t="shared" ref="L4" si="3">SUM(L5:L27)</f>
        <v>3.65</v>
      </c>
      <c r="M4" s="54">
        <f t="shared" ref="M4" si="4">SUM(M5:M27)</f>
        <v>1.95</v>
      </c>
      <c r="N4" s="54">
        <f t="shared" ref="N4" si="5">SUM(N5:N27)</f>
        <v>103.43</v>
      </c>
      <c r="O4" s="54">
        <f t="shared" ref="O4" si="6">SUM(O5:O27)</f>
        <v>4.04</v>
      </c>
      <c r="P4" s="62">
        <f t="shared" ref="P4" si="7">SUM(P5:P27)</f>
        <v>554</v>
      </c>
      <c r="Q4" s="59">
        <f>SUM(Q6:Q97)</f>
        <v>0</v>
      </c>
      <c r="R4" s="54">
        <v>2</v>
      </c>
      <c r="S4" s="53">
        <v>100</v>
      </c>
      <c r="T4" s="32">
        <v>10</v>
      </c>
      <c r="U4" s="55">
        <f t="shared" ref="U4" si="8">SUM(U6:U97)</f>
        <v>17.73</v>
      </c>
      <c r="V4" s="68">
        <f>SUM(V6:V43)</f>
        <v>0</v>
      </c>
      <c r="W4" s="69">
        <f>SUM(W6:W43)</f>
        <v>2</v>
      </c>
    </row>
    <row r="5" spans="1:23" s="46" customFormat="1" ht="12.75" x14ac:dyDescent="0.25">
      <c r="A5" s="397" t="s">
        <v>264</v>
      </c>
      <c r="B5" s="398">
        <v>4.53</v>
      </c>
      <c r="C5" s="399"/>
      <c r="D5" s="400"/>
      <c r="E5" s="401"/>
      <c r="F5" s="401"/>
      <c r="G5" s="402"/>
      <c r="H5" s="398">
        <f>B5-K5-(L5+M5+N5+O5+R5+U5)/100</f>
        <v>4.3034999999999997</v>
      </c>
      <c r="I5" s="399"/>
      <c r="J5" s="403">
        <f>H5+I5+K5</f>
        <v>4.3034999999999997</v>
      </c>
      <c r="K5" s="404"/>
      <c r="L5" s="405"/>
      <c r="M5" s="401"/>
      <c r="N5" s="401">
        <v>20.010000000000002</v>
      </c>
      <c r="O5" s="401">
        <v>2.64</v>
      </c>
      <c r="P5" s="400">
        <v>554</v>
      </c>
      <c r="Q5" s="401"/>
      <c r="R5" s="401"/>
      <c r="S5" s="400"/>
      <c r="T5" s="406"/>
      <c r="U5" s="402"/>
      <c r="V5" s="395"/>
      <c r="W5" s="396"/>
    </row>
    <row r="6" spans="1:23" s="11" customFormat="1" ht="12.75" x14ac:dyDescent="0.25">
      <c r="A6" s="221" t="s">
        <v>144</v>
      </c>
      <c r="B6" s="222">
        <v>0.12</v>
      </c>
      <c r="C6" s="223"/>
      <c r="D6" s="407"/>
      <c r="E6" s="408"/>
      <c r="F6" s="408"/>
      <c r="G6" s="409"/>
      <c r="H6" s="156">
        <f t="shared" ref="H6:H27" si="9">B6-K6-(L6+M6+N6+O6+R6+U6)/100</f>
        <v>0.12</v>
      </c>
      <c r="I6" s="410"/>
      <c r="J6" s="411">
        <f>H6+I6+K6</f>
        <v>0.12</v>
      </c>
      <c r="K6" s="412"/>
      <c r="L6" s="226"/>
      <c r="M6" s="227"/>
      <c r="N6" s="227"/>
      <c r="O6" s="227"/>
      <c r="P6" s="413"/>
      <c r="Q6" s="414"/>
      <c r="R6" s="414"/>
      <c r="S6" s="414"/>
      <c r="T6" s="407"/>
      <c r="U6" s="415"/>
      <c r="V6" s="84"/>
      <c r="W6" s="195"/>
    </row>
    <row r="7" spans="1:23" s="11" customFormat="1" ht="12.75" x14ac:dyDescent="0.25">
      <c r="A7" s="228" t="s">
        <v>145</v>
      </c>
      <c r="B7" s="205">
        <v>0.12</v>
      </c>
      <c r="C7" s="206"/>
      <c r="D7" s="1"/>
      <c r="E7" s="277"/>
      <c r="F7" s="277"/>
      <c r="G7" s="416"/>
      <c r="H7" s="19">
        <f t="shared" si="9"/>
        <v>0.12</v>
      </c>
      <c r="I7" s="417"/>
      <c r="J7" s="418">
        <f t="shared" ref="J7:J27" si="10">H7+I7+K7</f>
        <v>0.12</v>
      </c>
      <c r="K7" s="419"/>
      <c r="L7" s="102"/>
      <c r="M7" s="93"/>
      <c r="N7" s="93"/>
      <c r="O7" s="93"/>
      <c r="P7" s="420"/>
      <c r="Q7" s="13"/>
      <c r="R7" s="13"/>
      <c r="S7" s="13"/>
      <c r="T7" s="1"/>
      <c r="U7" s="421"/>
      <c r="V7" s="96"/>
      <c r="W7" s="194"/>
    </row>
    <row r="8" spans="1:23" s="11" customFormat="1" ht="12.75" x14ac:dyDescent="0.25">
      <c r="A8" s="228" t="s">
        <v>146</v>
      </c>
      <c r="B8" s="205">
        <v>0.48</v>
      </c>
      <c r="C8" s="206"/>
      <c r="D8" s="1"/>
      <c r="E8" s="277"/>
      <c r="F8" s="277"/>
      <c r="G8" s="416"/>
      <c r="H8" s="19">
        <f t="shared" si="9"/>
        <v>0.48</v>
      </c>
      <c r="I8" s="417"/>
      <c r="J8" s="418">
        <f t="shared" si="10"/>
        <v>0.48</v>
      </c>
      <c r="K8" s="419"/>
      <c r="L8" s="102"/>
      <c r="M8" s="93"/>
      <c r="N8" s="93"/>
      <c r="O8" s="93"/>
      <c r="P8" s="422"/>
      <c r="Q8" s="13"/>
      <c r="R8" s="13"/>
      <c r="S8" s="13"/>
      <c r="T8" s="1"/>
      <c r="U8" s="421"/>
      <c r="V8" s="96"/>
      <c r="W8" s="194"/>
    </row>
    <row r="9" spans="1:23" s="11" customFormat="1" ht="12.75" x14ac:dyDescent="0.25">
      <c r="A9" s="228" t="s">
        <v>147</v>
      </c>
      <c r="B9" s="205">
        <v>3.73</v>
      </c>
      <c r="C9" s="206"/>
      <c r="D9" s="1"/>
      <c r="E9" s="277"/>
      <c r="F9" s="277"/>
      <c r="G9" s="416"/>
      <c r="H9" s="19">
        <f t="shared" si="9"/>
        <v>2.6074999999999999</v>
      </c>
      <c r="I9" s="417"/>
      <c r="J9" s="418">
        <f t="shared" si="10"/>
        <v>3.5074999999999998</v>
      </c>
      <c r="K9" s="423">
        <v>0.9</v>
      </c>
      <c r="L9" s="24"/>
      <c r="M9" s="25"/>
      <c r="N9" s="25">
        <v>21.2</v>
      </c>
      <c r="O9" s="25">
        <v>0.8</v>
      </c>
      <c r="P9" s="422"/>
      <c r="Q9" s="13"/>
      <c r="R9" s="13"/>
      <c r="S9" s="13"/>
      <c r="T9" s="1"/>
      <c r="U9" s="421">
        <v>0.25</v>
      </c>
      <c r="V9" s="96"/>
      <c r="W9" s="194"/>
    </row>
    <row r="10" spans="1:23" s="11" customFormat="1" ht="12.75" x14ac:dyDescent="0.25">
      <c r="A10" s="228" t="s">
        <v>148</v>
      </c>
      <c r="B10" s="210">
        <v>4.9000000000000004</v>
      </c>
      <c r="C10" s="211"/>
      <c r="D10" s="1"/>
      <c r="E10" s="277"/>
      <c r="F10" s="277"/>
      <c r="G10" s="416"/>
      <c r="H10" s="19">
        <f t="shared" si="9"/>
        <v>4.9000000000000004</v>
      </c>
      <c r="I10" s="417"/>
      <c r="J10" s="418">
        <f t="shared" si="10"/>
        <v>4.9000000000000004</v>
      </c>
      <c r="K10" s="419"/>
      <c r="L10" s="105"/>
      <c r="M10" s="13"/>
      <c r="N10" s="13"/>
      <c r="O10" s="13"/>
      <c r="P10" s="420"/>
      <c r="Q10" s="13"/>
      <c r="R10" s="13"/>
      <c r="S10" s="13"/>
      <c r="T10" s="1"/>
      <c r="U10" s="421"/>
      <c r="V10" s="96"/>
      <c r="W10" s="194"/>
    </row>
    <row r="11" spans="1:23" s="11" customFormat="1" ht="12.75" x14ac:dyDescent="0.25">
      <c r="A11" s="228" t="s">
        <v>149</v>
      </c>
      <c r="B11" s="205">
        <v>0.13</v>
      </c>
      <c r="C11" s="206"/>
      <c r="D11" s="424">
        <v>2</v>
      </c>
      <c r="E11" s="277"/>
      <c r="F11" s="277"/>
      <c r="G11" s="416"/>
      <c r="H11" s="19">
        <f t="shared" si="9"/>
        <v>0.13</v>
      </c>
      <c r="I11" s="417"/>
      <c r="J11" s="418">
        <f t="shared" si="10"/>
        <v>0.13</v>
      </c>
      <c r="K11" s="419"/>
      <c r="L11" s="102"/>
      <c r="M11" s="93"/>
      <c r="N11" s="93"/>
      <c r="O11" s="93"/>
      <c r="P11" s="422"/>
      <c r="Q11" s="13"/>
      <c r="R11" s="13"/>
      <c r="S11" s="13"/>
      <c r="T11" s="1"/>
      <c r="U11" s="421"/>
      <c r="V11" s="96"/>
      <c r="W11" s="194"/>
    </row>
    <row r="12" spans="1:23" s="11" customFormat="1" ht="12.75" x14ac:dyDescent="0.25">
      <c r="A12" s="228" t="s">
        <v>150</v>
      </c>
      <c r="B12" s="205">
        <v>0.13</v>
      </c>
      <c r="C12" s="206"/>
      <c r="D12" s="1"/>
      <c r="E12" s="277"/>
      <c r="F12" s="277"/>
      <c r="G12" s="416"/>
      <c r="H12" s="19">
        <f t="shared" si="9"/>
        <v>9.8000000000000004E-2</v>
      </c>
      <c r="I12" s="417"/>
      <c r="J12" s="418">
        <f t="shared" si="10"/>
        <v>9.8000000000000004E-2</v>
      </c>
      <c r="K12" s="419"/>
      <c r="L12" s="102">
        <v>3.2</v>
      </c>
      <c r="M12" s="93"/>
      <c r="N12" s="93"/>
      <c r="O12" s="93"/>
      <c r="P12" s="422"/>
      <c r="Q12" s="13"/>
      <c r="R12" s="13"/>
      <c r="S12" s="13"/>
      <c r="T12" s="1"/>
      <c r="U12" s="421"/>
      <c r="V12" s="96"/>
      <c r="W12" s="194"/>
    </row>
    <row r="13" spans="1:23" s="11" customFormat="1" ht="12.75" x14ac:dyDescent="0.25">
      <c r="A13" s="228" t="s">
        <v>151</v>
      </c>
      <c r="B13" s="205">
        <v>0.3</v>
      </c>
      <c r="C13" s="206"/>
      <c r="D13" s="1"/>
      <c r="E13" s="277"/>
      <c r="F13" s="277"/>
      <c r="G13" s="416"/>
      <c r="H13" s="19">
        <f t="shared" si="9"/>
        <v>0.3</v>
      </c>
      <c r="I13" s="417"/>
      <c r="J13" s="418">
        <f t="shared" si="10"/>
        <v>0.3</v>
      </c>
      <c r="K13" s="419"/>
      <c r="L13" s="102"/>
      <c r="M13" s="93"/>
      <c r="N13" s="93"/>
      <c r="O13" s="93"/>
      <c r="P13" s="422"/>
      <c r="Q13" s="13"/>
      <c r="R13" s="13"/>
      <c r="S13" s="13"/>
      <c r="T13" s="1"/>
      <c r="U13" s="421"/>
      <c r="V13" s="96"/>
      <c r="W13" s="194"/>
    </row>
    <row r="14" spans="1:23" s="11" customFormat="1" ht="12.75" x14ac:dyDescent="0.25">
      <c r="A14" s="228" t="s">
        <v>152</v>
      </c>
      <c r="B14" s="205">
        <v>7.0000000000000007E-2</v>
      </c>
      <c r="C14" s="206"/>
      <c r="D14" s="1"/>
      <c r="E14" s="277"/>
      <c r="F14" s="277"/>
      <c r="G14" s="416"/>
      <c r="H14" s="19">
        <f t="shared" si="9"/>
        <v>5.6500000000000002E-2</v>
      </c>
      <c r="I14" s="417"/>
      <c r="J14" s="418">
        <f t="shared" si="10"/>
        <v>5.6500000000000002E-2</v>
      </c>
      <c r="K14" s="419"/>
      <c r="L14" s="102">
        <v>0.25</v>
      </c>
      <c r="M14" s="93"/>
      <c r="N14" s="93">
        <v>1.1000000000000001</v>
      </c>
      <c r="O14" s="93"/>
      <c r="P14" s="422"/>
      <c r="Q14" s="13"/>
      <c r="R14" s="13"/>
      <c r="S14" s="13"/>
      <c r="T14" s="1"/>
      <c r="U14" s="421"/>
      <c r="V14" s="96"/>
      <c r="W14" s="194"/>
    </row>
    <row r="15" spans="1:23" s="11" customFormat="1" ht="12.75" x14ac:dyDescent="0.25">
      <c r="A15" s="228" t="s">
        <v>153</v>
      </c>
      <c r="B15" s="205">
        <v>0.03</v>
      </c>
      <c r="C15" s="206"/>
      <c r="D15" s="1"/>
      <c r="E15" s="277"/>
      <c r="F15" s="277"/>
      <c r="G15" s="416"/>
      <c r="H15" s="19">
        <f t="shared" si="9"/>
        <v>0.03</v>
      </c>
      <c r="I15" s="417"/>
      <c r="J15" s="418">
        <f t="shared" si="10"/>
        <v>0.03</v>
      </c>
      <c r="K15" s="419"/>
      <c r="L15" s="102"/>
      <c r="M15" s="93"/>
      <c r="N15" s="93"/>
      <c r="O15" s="93"/>
      <c r="P15" s="422"/>
      <c r="Q15" s="13"/>
      <c r="R15" s="13"/>
      <c r="S15" s="13"/>
      <c r="T15" s="1"/>
      <c r="U15" s="421"/>
      <c r="V15" s="96"/>
      <c r="W15" s="194"/>
    </row>
    <row r="16" spans="1:23" s="11" customFormat="1" ht="12.75" x14ac:dyDescent="0.25">
      <c r="A16" s="228" t="s">
        <v>154</v>
      </c>
      <c r="B16" s="205">
        <v>0.22</v>
      </c>
      <c r="C16" s="206"/>
      <c r="D16" s="1"/>
      <c r="E16" s="277"/>
      <c r="F16" s="277"/>
      <c r="G16" s="416"/>
      <c r="H16" s="19">
        <f t="shared" si="9"/>
        <v>0.22</v>
      </c>
      <c r="I16" s="417"/>
      <c r="J16" s="418">
        <f t="shared" si="10"/>
        <v>0.22</v>
      </c>
      <c r="K16" s="425"/>
      <c r="L16" s="105"/>
      <c r="M16" s="13"/>
      <c r="N16" s="13"/>
      <c r="O16" s="13"/>
      <c r="P16" s="13"/>
      <c r="Q16" s="13"/>
      <c r="R16" s="13"/>
      <c r="S16" s="13"/>
      <c r="T16" s="1"/>
      <c r="U16" s="421"/>
      <c r="V16" s="96"/>
      <c r="W16" s="194"/>
    </row>
    <row r="17" spans="1:23" s="11" customFormat="1" ht="12.75" x14ac:dyDescent="0.25">
      <c r="A17" s="228" t="s">
        <v>155</v>
      </c>
      <c r="B17" s="205">
        <v>0.01</v>
      </c>
      <c r="C17" s="206"/>
      <c r="D17" s="1"/>
      <c r="E17" s="277"/>
      <c r="F17" s="277"/>
      <c r="G17" s="416"/>
      <c r="H17" s="19">
        <f t="shared" si="9"/>
        <v>0.01</v>
      </c>
      <c r="I17" s="417"/>
      <c r="J17" s="418">
        <f t="shared" si="10"/>
        <v>0.01</v>
      </c>
      <c r="K17" s="419"/>
      <c r="L17" s="102"/>
      <c r="M17" s="93"/>
      <c r="N17" s="93"/>
      <c r="O17" s="93"/>
      <c r="P17" s="422"/>
      <c r="Q17" s="13"/>
      <c r="R17" s="13"/>
      <c r="S17" s="13"/>
      <c r="T17" s="1"/>
      <c r="U17" s="421"/>
      <c r="V17" s="96"/>
      <c r="W17" s="194"/>
    </row>
    <row r="18" spans="1:23" s="11" customFormat="1" ht="12.75" x14ac:dyDescent="0.25">
      <c r="A18" s="228" t="s">
        <v>156</v>
      </c>
      <c r="B18" s="205">
        <v>0.01</v>
      </c>
      <c r="C18" s="206"/>
      <c r="D18" s="1"/>
      <c r="E18" s="1"/>
      <c r="F18" s="1"/>
      <c r="G18" s="426"/>
      <c r="H18" s="19">
        <f t="shared" si="9"/>
        <v>0.01</v>
      </c>
      <c r="I18" s="417"/>
      <c r="J18" s="418">
        <f t="shared" si="10"/>
        <v>0.01</v>
      </c>
      <c r="K18" s="425"/>
      <c r="L18" s="102"/>
      <c r="M18" s="93"/>
      <c r="N18" s="93"/>
      <c r="O18" s="93"/>
      <c r="P18" s="13"/>
      <c r="Q18" s="13"/>
      <c r="R18" s="13"/>
      <c r="S18" s="13"/>
      <c r="T18" s="1"/>
      <c r="U18" s="421"/>
      <c r="V18" s="96"/>
      <c r="W18" s="194"/>
    </row>
    <row r="19" spans="1:23" s="11" customFormat="1" ht="12.75" x14ac:dyDescent="0.25">
      <c r="A19" s="228" t="s">
        <v>157</v>
      </c>
      <c r="B19" s="205">
        <v>7.6399999999999996E-2</v>
      </c>
      <c r="C19" s="206"/>
      <c r="D19" s="1"/>
      <c r="E19" s="1"/>
      <c r="F19" s="1"/>
      <c r="G19" s="426"/>
      <c r="H19" s="19">
        <f t="shared" si="9"/>
        <v>5.57E-2</v>
      </c>
      <c r="I19" s="417"/>
      <c r="J19" s="418">
        <f t="shared" si="10"/>
        <v>5.57E-2</v>
      </c>
      <c r="K19" s="425"/>
      <c r="L19" s="102"/>
      <c r="M19" s="93"/>
      <c r="N19" s="93">
        <v>2.0699999999999998</v>
      </c>
      <c r="O19" s="93"/>
      <c r="P19" s="13"/>
      <c r="Q19" s="13"/>
      <c r="R19" s="13"/>
      <c r="S19" s="13"/>
      <c r="T19" s="1"/>
      <c r="U19" s="421"/>
      <c r="V19" s="96"/>
      <c r="W19" s="194"/>
    </row>
    <row r="20" spans="1:23" s="11" customFormat="1" ht="12.75" x14ac:dyDescent="0.25">
      <c r="A20" s="228" t="s">
        <v>158</v>
      </c>
      <c r="B20" s="205">
        <v>0.93</v>
      </c>
      <c r="C20" s="206"/>
      <c r="D20" s="1"/>
      <c r="E20" s="1"/>
      <c r="F20" s="1"/>
      <c r="G20" s="426"/>
      <c r="H20" s="19">
        <f t="shared" si="9"/>
        <v>0.93</v>
      </c>
      <c r="I20" s="417"/>
      <c r="J20" s="418">
        <f t="shared" si="10"/>
        <v>0.93</v>
      </c>
      <c r="K20" s="425"/>
      <c r="L20" s="102"/>
      <c r="M20" s="93"/>
      <c r="N20" s="93"/>
      <c r="O20" s="93"/>
      <c r="P20" s="13"/>
      <c r="Q20" s="13"/>
      <c r="R20" s="13"/>
      <c r="S20" s="13"/>
      <c r="T20" s="1"/>
      <c r="U20" s="421"/>
      <c r="V20" s="96"/>
      <c r="W20" s="194"/>
    </row>
    <row r="21" spans="1:23" s="11" customFormat="1" ht="25.5" x14ac:dyDescent="0.25">
      <c r="A21" s="228" t="s">
        <v>266</v>
      </c>
      <c r="B21" s="205">
        <v>0.374</v>
      </c>
      <c r="C21" s="206"/>
      <c r="D21" s="1"/>
      <c r="E21" s="1"/>
      <c r="F21" s="1"/>
      <c r="G21" s="426"/>
      <c r="H21" s="19">
        <f t="shared" si="9"/>
        <v>0.36299999999999999</v>
      </c>
      <c r="I21" s="417"/>
      <c r="J21" s="418">
        <f t="shared" si="10"/>
        <v>0.36299999999999999</v>
      </c>
      <c r="K21" s="425"/>
      <c r="L21" s="102"/>
      <c r="M21" s="93"/>
      <c r="N21" s="93">
        <v>1.1000000000000001</v>
      </c>
      <c r="O21" s="93"/>
      <c r="P21" s="13"/>
      <c r="Q21" s="13"/>
      <c r="R21" s="13"/>
      <c r="S21" s="13"/>
      <c r="T21" s="1"/>
      <c r="U21" s="421"/>
      <c r="V21" s="96"/>
      <c r="W21" s="194"/>
    </row>
    <row r="22" spans="1:23" s="11" customFormat="1" ht="12.75" x14ac:dyDescent="0.25">
      <c r="A22" s="228" t="s">
        <v>159</v>
      </c>
      <c r="B22" s="205">
        <v>1.28</v>
      </c>
      <c r="C22" s="206"/>
      <c r="D22" s="1"/>
      <c r="E22" s="1"/>
      <c r="F22" s="1"/>
      <c r="G22" s="426"/>
      <c r="H22" s="19">
        <f t="shared" si="9"/>
        <v>1.1884999999999999</v>
      </c>
      <c r="I22" s="417"/>
      <c r="J22" s="418">
        <f t="shared" si="10"/>
        <v>1.1884999999999999</v>
      </c>
      <c r="K22" s="425"/>
      <c r="L22" s="102"/>
      <c r="M22" s="93">
        <v>1.45</v>
      </c>
      <c r="N22" s="93">
        <v>7.1</v>
      </c>
      <c r="O22" s="93">
        <v>0.6</v>
      </c>
      <c r="P22" s="13"/>
      <c r="Q22" s="13"/>
      <c r="R22" s="13"/>
      <c r="S22" s="13"/>
      <c r="T22" s="1"/>
      <c r="U22" s="421"/>
      <c r="V22" s="96"/>
      <c r="W22" s="194"/>
    </row>
    <row r="23" spans="1:23" s="11" customFormat="1" ht="12.75" x14ac:dyDescent="0.25">
      <c r="A23" s="228" t="s">
        <v>160</v>
      </c>
      <c r="B23" s="205">
        <v>0.78</v>
      </c>
      <c r="C23" s="206"/>
      <c r="D23" s="1"/>
      <c r="E23" s="1"/>
      <c r="F23" s="1"/>
      <c r="G23" s="426"/>
      <c r="H23" s="19">
        <f t="shared" si="9"/>
        <v>0.77600000000000002</v>
      </c>
      <c r="I23" s="417"/>
      <c r="J23" s="418">
        <f t="shared" si="10"/>
        <v>0.77600000000000002</v>
      </c>
      <c r="K23" s="425"/>
      <c r="L23" s="102">
        <v>0.2</v>
      </c>
      <c r="M23" s="93"/>
      <c r="N23" s="93">
        <v>0.2</v>
      </c>
      <c r="O23" s="93"/>
      <c r="P23" s="13"/>
      <c r="Q23" s="13"/>
      <c r="R23" s="13"/>
      <c r="S23" s="13"/>
      <c r="T23" s="1"/>
      <c r="U23" s="421"/>
      <c r="V23" s="96"/>
      <c r="W23" s="194"/>
    </row>
    <row r="24" spans="1:23" s="11" customFormat="1" ht="12.75" x14ac:dyDescent="0.25">
      <c r="A24" s="228" t="s">
        <v>161</v>
      </c>
      <c r="B24" s="205">
        <v>0.5</v>
      </c>
      <c r="C24" s="206"/>
      <c r="D24" s="424">
        <v>5</v>
      </c>
      <c r="E24" s="1"/>
      <c r="F24" s="1"/>
      <c r="G24" s="426"/>
      <c r="H24" s="19">
        <f t="shared" si="9"/>
        <v>0.30080000000000001</v>
      </c>
      <c r="I24" s="417"/>
      <c r="J24" s="418">
        <f t="shared" si="10"/>
        <v>0.30080000000000001</v>
      </c>
      <c r="K24" s="425"/>
      <c r="L24" s="102"/>
      <c r="M24" s="93"/>
      <c r="N24" s="93">
        <v>3</v>
      </c>
      <c r="O24" s="93"/>
      <c r="P24" s="13"/>
      <c r="Q24" s="13"/>
      <c r="R24" s="13"/>
      <c r="S24" s="13"/>
      <c r="T24" s="1"/>
      <c r="U24" s="421">
        <v>16.920000000000002</v>
      </c>
      <c r="V24" s="96"/>
      <c r="W24" s="194"/>
    </row>
    <row r="25" spans="1:23" s="11" customFormat="1" ht="12.75" x14ac:dyDescent="0.25">
      <c r="A25" s="228" t="s">
        <v>162</v>
      </c>
      <c r="B25" s="205">
        <v>0.8</v>
      </c>
      <c r="C25" s="206"/>
      <c r="D25" s="1"/>
      <c r="E25" s="1"/>
      <c r="F25" s="1"/>
      <c r="G25" s="426"/>
      <c r="H25" s="19">
        <f t="shared" si="9"/>
        <v>0.58750000000000002</v>
      </c>
      <c r="I25" s="417"/>
      <c r="J25" s="418">
        <f t="shared" si="10"/>
        <v>0.58750000000000002</v>
      </c>
      <c r="K25" s="425"/>
      <c r="L25" s="102"/>
      <c r="M25" s="93"/>
      <c r="N25" s="93">
        <v>21.25</v>
      </c>
      <c r="O25" s="93"/>
      <c r="P25" s="13"/>
      <c r="Q25" s="13"/>
      <c r="R25" s="13"/>
      <c r="S25" s="13"/>
      <c r="T25" s="1"/>
      <c r="U25" s="421"/>
      <c r="V25" s="96"/>
      <c r="W25" s="194">
        <v>2</v>
      </c>
    </row>
    <row r="26" spans="1:23" s="11" customFormat="1" ht="12.75" x14ac:dyDescent="0.25">
      <c r="A26" s="228" t="s">
        <v>163</v>
      </c>
      <c r="B26" s="205">
        <v>2.1</v>
      </c>
      <c r="C26" s="206"/>
      <c r="D26" s="1"/>
      <c r="E26" s="1"/>
      <c r="F26" s="1"/>
      <c r="G26" s="426"/>
      <c r="H26" s="19">
        <f t="shared" si="9"/>
        <v>1.9714</v>
      </c>
      <c r="I26" s="417"/>
      <c r="J26" s="418">
        <f t="shared" si="10"/>
        <v>1.9714</v>
      </c>
      <c r="K26" s="425"/>
      <c r="L26" s="107"/>
      <c r="M26" s="93">
        <v>0.5</v>
      </c>
      <c r="N26" s="13">
        <v>11.8</v>
      </c>
      <c r="O26" s="93"/>
      <c r="P26" s="13"/>
      <c r="Q26" s="13"/>
      <c r="R26" s="13"/>
      <c r="S26" s="13"/>
      <c r="T26" s="1"/>
      <c r="U26" s="421">
        <v>0.56000000000000005</v>
      </c>
      <c r="V26" s="96"/>
      <c r="W26" s="194"/>
    </row>
    <row r="27" spans="1:23" s="11" customFormat="1" ht="13.5" thickBot="1" x14ac:dyDescent="0.3">
      <c r="A27" s="231" t="s">
        <v>164</v>
      </c>
      <c r="B27" s="212">
        <v>0.43</v>
      </c>
      <c r="C27" s="213"/>
      <c r="D27" s="232"/>
      <c r="E27" s="232"/>
      <c r="F27" s="232"/>
      <c r="G27" s="427"/>
      <c r="H27" s="161">
        <f t="shared" si="9"/>
        <v>0.28399999999999997</v>
      </c>
      <c r="I27" s="428"/>
      <c r="J27" s="429">
        <f t="shared" si="10"/>
        <v>0.28399999999999997</v>
      </c>
      <c r="K27" s="430"/>
      <c r="L27" s="431"/>
      <c r="M27" s="165"/>
      <c r="N27" s="432">
        <v>14.6</v>
      </c>
      <c r="O27" s="165"/>
      <c r="P27" s="432"/>
      <c r="Q27" s="432"/>
      <c r="R27" s="432"/>
      <c r="S27" s="432"/>
      <c r="T27" s="232"/>
      <c r="U27" s="433"/>
      <c r="V27" s="127"/>
      <c r="W27" s="196"/>
    </row>
    <row r="28" spans="1:23" s="11" customFormat="1" ht="12.75" x14ac:dyDescent="0.25">
      <c r="A28" s="16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V28" s="65"/>
      <c r="W28" s="65"/>
    </row>
  </sheetData>
  <protectedRanges>
    <protectedRange sqref="U3" name="Rozstęp1_1_1_1"/>
  </protectedRanges>
  <customSheetViews>
    <customSheetView guid="{2B460A1A-BBF0-4786-9E04-F69A345E6DAD}" showPageBreaks="1" fitToPage="1" printArea="1">
      <pane xSplit="1" ySplit="4" topLeftCell="B5" activePane="bottomRight" state="frozen"/>
      <selection pane="bottomRight" activeCell="C4" sqref="C4"/>
      <pageMargins left="0.31496062992125984" right="0.15748031496062992" top="0.55118110236220474" bottom="0.15748031496062992" header="0.31496062992125984" footer="0.31496062992125984"/>
      <pageSetup paperSize="9" scale="62" orientation="landscape" r:id="rId1"/>
      <headerFooter>
        <oddHeader>&amp;R&amp;"-,Kursywa"Załącznik nr 2 do umowy</oddHeader>
      </headerFooter>
    </customSheetView>
    <customSheetView guid="{4BB1F9C1-C935-4556-9D83-D4ACB0B9E648}" fitToPage="1">
      <pane xSplit="1" ySplit="4" topLeftCell="B5" activePane="bottomRight" state="frozen"/>
      <selection pane="bottomRight" activeCell="N30" sqref="N30"/>
      <pageMargins left="0.31496062992125984" right="0.15748031496062992" top="0.55118110236220474" bottom="0.15748031496062992" header="0.31496062992125984" footer="0.31496062992125984"/>
      <pageSetup paperSize="9" scale="62" orientation="landscape" r:id="rId2"/>
      <headerFooter>
        <oddHeader>&amp;R&amp;"-,Kursywa"Załącznik nr 2 do umowy</oddHeader>
      </headerFooter>
    </customSheetView>
    <customSheetView guid="{F6F71843-C8E6-4AE9-8201-F30A1C036422}" scale="90" fitToPage="1">
      <pane xSplit="1" ySplit="4" topLeftCell="B5" activePane="bottomRight" state="frozen"/>
      <selection pane="bottomRight" activeCell="V3" sqref="V3:W26"/>
      <pageMargins left="0.31496062992125984" right="0.15748031496062992" top="0.55118110236220474" bottom="0.15748031496062992" header="0.31496062992125984" footer="0.31496062992125984"/>
      <pageSetup paperSize="9" scale="57" orientation="landscape" r:id="rId3"/>
      <headerFooter>
        <oddHeader>&amp;R&amp;"-,Kursywa"Załącznik nr 2 do umowy</oddHeader>
      </headerFooter>
    </customSheetView>
    <customSheetView guid="{C1506A67-834F-4B3B-989D-140BC2886E12}" fitToPage="1">
      <pane xSplit="1" ySplit="4" topLeftCell="B5" activePane="bottomRight" state="frozen"/>
      <selection pane="bottomRight" activeCell="N30" sqref="N30"/>
      <pageMargins left="0.31496062992125984" right="0.15748031496062992" top="0.55118110236220474" bottom="0.15748031496062992" header="0.31496062992125984" footer="0.31496062992125984"/>
      <pageSetup paperSize="9" scale="62" orientation="landscape" r:id="rId4"/>
      <headerFooter>
        <oddHeader>&amp;R&amp;"-,Kursywa"Załącznik nr 2 do umowy</oddHeader>
      </headerFooter>
    </customSheetView>
  </customSheetViews>
  <conditionalFormatting sqref="H6:J27">
    <cfRule type="cellIs" dxfId="5" priority="1" operator="lessThan">
      <formula>0</formula>
    </cfRule>
  </conditionalFormatting>
  <pageMargins left="0.31496062992125984" right="0.15748031496062992" top="0.55118110236220474" bottom="0.15748031496062992" header="0.31496062992125984" footer="0.31496062992125984"/>
  <pageSetup paperSize="9" scale="62" orientation="landscape" r:id="rId5"/>
  <headerFooter>
    <oddHeader>&amp;R&amp;"-,Kursywa"Załącznik nr 2 do umowy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577C9-0F33-45AE-B4D0-A61D2748025A}">
  <sheetPr>
    <tabColor theme="9" tint="0.79998168889431442"/>
    <pageSetUpPr fitToPage="1"/>
  </sheetPr>
  <dimension ref="A1:Z38"/>
  <sheetViews>
    <sheetView zoomScale="85" zoomScaleNormal="85" zoomScaleSheetLayoutView="85" zoomScalePageLayoutView="70" workbookViewId="0">
      <selection activeCell="J5" sqref="J5"/>
    </sheetView>
  </sheetViews>
  <sheetFormatPr defaultRowHeight="15" x14ac:dyDescent="0.25"/>
  <cols>
    <col min="1" max="1" width="56.140625" style="496" bestFit="1" customWidth="1"/>
    <col min="2" max="2" width="8" style="496" customWidth="1"/>
    <col min="3" max="3" width="9.85546875" style="496" customWidth="1"/>
    <col min="4" max="4" width="5.7109375" style="496" customWidth="1"/>
    <col min="5" max="7" width="9.85546875" style="496" customWidth="1"/>
    <col min="8" max="8" width="8.28515625" style="496" customWidth="1"/>
    <col min="9" max="9" width="9.85546875" style="496" customWidth="1"/>
    <col min="10" max="10" width="9.5703125" style="496" customWidth="1"/>
    <col min="11" max="11" width="9.85546875" style="496" customWidth="1"/>
    <col min="12" max="16" width="8.85546875" style="496" customWidth="1"/>
    <col min="17" max="17" width="11" style="496" customWidth="1"/>
    <col min="18" max="18" width="8.85546875" style="496" customWidth="1"/>
    <col min="19" max="21" width="9.140625" style="496" customWidth="1"/>
    <col min="22" max="23" width="9.140625" style="512" customWidth="1"/>
    <col min="24" max="16384" width="9.140625" style="496"/>
  </cols>
  <sheetData>
    <row r="1" spans="1:26" s="490" customFormat="1" ht="32.25" customHeight="1" x14ac:dyDescent="0.25">
      <c r="A1" s="488" t="s">
        <v>165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489"/>
      <c r="O1" s="489"/>
      <c r="P1" s="489"/>
      <c r="Q1" s="489"/>
      <c r="R1" s="489"/>
      <c r="S1" s="489"/>
      <c r="U1" s="491"/>
      <c r="V1" s="492" t="s">
        <v>276</v>
      </c>
      <c r="W1" s="493"/>
    </row>
    <row r="2" spans="1:26" s="497" customFormat="1" ht="15.75" thickBot="1" x14ac:dyDescent="0.3">
      <c r="A2" s="494">
        <v>1</v>
      </c>
      <c r="B2" s="494">
        <v>2</v>
      </c>
      <c r="C2" s="494">
        <v>3</v>
      </c>
      <c r="D2" s="494">
        <v>4</v>
      </c>
      <c r="E2" s="494">
        <v>5</v>
      </c>
      <c r="F2" s="494">
        <v>6</v>
      </c>
      <c r="G2" s="494">
        <v>7</v>
      </c>
      <c r="H2" s="495">
        <v>8</v>
      </c>
      <c r="I2" s="495">
        <v>9</v>
      </c>
      <c r="J2" s="495">
        <v>10</v>
      </c>
      <c r="K2" s="495">
        <v>11</v>
      </c>
      <c r="L2" s="495">
        <v>12</v>
      </c>
      <c r="M2" s="495">
        <v>13</v>
      </c>
      <c r="N2" s="495">
        <v>14</v>
      </c>
      <c r="O2" s="495">
        <v>15</v>
      </c>
      <c r="P2" s="495">
        <v>16</v>
      </c>
      <c r="Q2" s="495">
        <v>17</v>
      </c>
      <c r="R2" s="495">
        <v>18</v>
      </c>
      <c r="S2" s="495">
        <v>19</v>
      </c>
      <c r="T2" s="495">
        <v>20</v>
      </c>
      <c r="U2" s="495">
        <v>21</v>
      </c>
      <c r="V2" s="495">
        <v>22</v>
      </c>
      <c r="W2" s="495">
        <v>23</v>
      </c>
      <c r="X2" s="496"/>
      <c r="Y2" s="496"/>
      <c r="Z2" s="496"/>
    </row>
    <row r="3" spans="1:26" s="498" customFormat="1" ht="56.25" customHeight="1" thickBot="1" x14ac:dyDescent="0.3">
      <c r="A3" s="299" t="s">
        <v>0</v>
      </c>
      <c r="B3" s="300" t="s">
        <v>8</v>
      </c>
      <c r="C3" s="170" t="s">
        <v>9</v>
      </c>
      <c r="D3" s="170" t="s">
        <v>23</v>
      </c>
      <c r="E3" s="170" t="s">
        <v>7</v>
      </c>
      <c r="F3" s="170" t="s">
        <v>10</v>
      </c>
      <c r="G3" s="301" t="s">
        <v>3</v>
      </c>
      <c r="H3" s="7" t="s">
        <v>16</v>
      </c>
      <c r="I3" s="39" t="s">
        <v>12</v>
      </c>
      <c r="J3" s="39" t="s">
        <v>14</v>
      </c>
      <c r="K3" s="132" t="s">
        <v>15</v>
      </c>
      <c r="L3" s="7" t="s">
        <v>2</v>
      </c>
      <c r="M3" s="39" t="s">
        <v>4</v>
      </c>
      <c r="N3" s="39" t="s">
        <v>1</v>
      </c>
      <c r="O3" s="39" t="s">
        <v>6</v>
      </c>
      <c r="P3" s="39" t="s">
        <v>21</v>
      </c>
      <c r="Q3" s="39" t="s">
        <v>17</v>
      </c>
      <c r="R3" s="39" t="s">
        <v>11</v>
      </c>
      <c r="S3" s="39" t="s">
        <v>13</v>
      </c>
      <c r="T3" s="39" t="s">
        <v>18</v>
      </c>
      <c r="U3" s="132" t="s">
        <v>24</v>
      </c>
      <c r="V3" s="7" t="s">
        <v>19</v>
      </c>
      <c r="W3" s="245" t="s">
        <v>20</v>
      </c>
      <c r="X3" s="496"/>
      <c r="Y3" s="496"/>
      <c r="Z3" s="496"/>
    </row>
    <row r="4" spans="1:26" s="499" customFormat="1" ht="21" customHeight="1" thickBot="1" x14ac:dyDescent="0.3">
      <c r="A4" s="304" t="s">
        <v>5</v>
      </c>
      <c r="B4" s="305">
        <f t="shared" ref="B4:Q4" si="0">SUM(B5:B96)</f>
        <v>54.726500000000001</v>
      </c>
      <c r="C4" s="306" t="s">
        <v>265</v>
      </c>
      <c r="D4" s="62">
        <f t="shared" si="0"/>
        <v>12</v>
      </c>
      <c r="E4" s="59">
        <f t="shared" si="0"/>
        <v>0</v>
      </c>
      <c r="F4" s="59">
        <f t="shared" si="0"/>
        <v>0</v>
      </c>
      <c r="G4" s="307">
        <f t="shared" si="0"/>
        <v>0</v>
      </c>
      <c r="H4" s="305">
        <f t="shared" si="0"/>
        <v>50.910400000000003</v>
      </c>
      <c r="I4" s="306" t="s">
        <v>265</v>
      </c>
      <c r="J4" s="308">
        <f t="shared" si="0"/>
        <v>53.010399999999997</v>
      </c>
      <c r="K4" s="454">
        <f t="shared" si="0"/>
        <v>2.1</v>
      </c>
      <c r="L4" s="455">
        <f t="shared" si="0"/>
        <v>6.2</v>
      </c>
      <c r="M4" s="59">
        <f t="shared" si="0"/>
        <v>9.3000000000000007</v>
      </c>
      <c r="N4" s="59">
        <f t="shared" si="0"/>
        <v>127.79</v>
      </c>
      <c r="O4" s="59">
        <f t="shared" si="0"/>
        <v>15.27</v>
      </c>
      <c r="P4" s="62">
        <f t="shared" si="0"/>
        <v>0</v>
      </c>
      <c r="Q4" s="59">
        <f t="shared" si="0"/>
        <v>0</v>
      </c>
      <c r="R4" s="59">
        <v>2.5</v>
      </c>
      <c r="S4" s="62">
        <v>20</v>
      </c>
      <c r="T4" s="456">
        <v>0</v>
      </c>
      <c r="U4" s="307">
        <f>SUM(U5:U96)</f>
        <v>13.05</v>
      </c>
      <c r="V4" s="315">
        <f>SUM(V5:V43)</f>
        <v>23</v>
      </c>
      <c r="W4" s="316">
        <f>SUM(W5:W43)</f>
        <v>6</v>
      </c>
      <c r="X4" s="496"/>
      <c r="Y4" s="496"/>
      <c r="Z4" s="496"/>
    </row>
    <row r="5" spans="1:26" s="490" customFormat="1" x14ac:dyDescent="0.25">
      <c r="A5" s="500" t="s">
        <v>166</v>
      </c>
      <c r="B5" s="234">
        <v>1.53</v>
      </c>
      <c r="C5" s="235"/>
      <c r="D5" s="414"/>
      <c r="E5" s="414"/>
      <c r="F5" s="414"/>
      <c r="G5" s="501"/>
      <c r="H5" s="156">
        <f t="shared" ref="H5:H37" si="1">B5-K5-(L5+M5+N5+O5+R5+U5)/100</f>
        <v>1.5173000000000001</v>
      </c>
      <c r="I5" s="411"/>
      <c r="J5" s="411">
        <f>H5+I5+K5</f>
        <v>1.5173000000000001</v>
      </c>
      <c r="K5" s="502"/>
      <c r="L5" s="503"/>
      <c r="M5" s="414">
        <v>1</v>
      </c>
      <c r="N5" s="414"/>
      <c r="O5" s="414">
        <v>0.27</v>
      </c>
      <c r="P5" s="504"/>
      <c r="Q5" s="414"/>
      <c r="R5" s="414"/>
      <c r="S5" s="414"/>
      <c r="T5" s="414"/>
      <c r="U5" s="501"/>
      <c r="V5" s="505">
        <v>7</v>
      </c>
      <c r="W5" s="506">
        <v>2</v>
      </c>
      <c r="X5" s="496"/>
      <c r="Y5" s="496"/>
      <c r="Z5" s="496"/>
    </row>
    <row r="6" spans="1:26" s="490" customFormat="1" x14ac:dyDescent="0.25">
      <c r="A6" s="507" t="s">
        <v>167</v>
      </c>
      <c r="B6" s="19">
        <v>0.4</v>
      </c>
      <c r="C6" s="104"/>
      <c r="D6" s="13"/>
      <c r="E6" s="13"/>
      <c r="F6" s="13"/>
      <c r="G6" s="482"/>
      <c r="H6" s="19">
        <f t="shared" si="1"/>
        <v>0.38</v>
      </c>
      <c r="I6" s="418"/>
      <c r="J6" s="418">
        <f t="shared" ref="J6:J37" si="2">H6+I6+K6</f>
        <v>0.38</v>
      </c>
      <c r="K6" s="425"/>
      <c r="L6" s="102"/>
      <c r="M6" s="93"/>
      <c r="N6" s="93">
        <v>2</v>
      </c>
      <c r="O6" s="93"/>
      <c r="P6" s="481"/>
      <c r="Q6" s="13"/>
      <c r="R6" s="13"/>
      <c r="S6" s="13"/>
      <c r="T6" s="13"/>
      <c r="U6" s="482"/>
      <c r="V6" s="471"/>
      <c r="W6" s="390"/>
      <c r="X6" s="496"/>
      <c r="Y6" s="496"/>
      <c r="Z6" s="496"/>
    </row>
    <row r="7" spans="1:26" s="490" customFormat="1" x14ac:dyDescent="0.25">
      <c r="A7" s="507" t="s">
        <v>168</v>
      </c>
      <c r="B7" s="19">
        <v>0.06</v>
      </c>
      <c r="C7" s="104"/>
      <c r="D7" s="13"/>
      <c r="E7" s="13"/>
      <c r="F7" s="13"/>
      <c r="G7" s="482"/>
      <c r="H7" s="19">
        <f t="shared" si="1"/>
        <v>0.06</v>
      </c>
      <c r="I7" s="418"/>
      <c r="J7" s="418">
        <f t="shared" si="2"/>
        <v>0.06</v>
      </c>
      <c r="K7" s="425"/>
      <c r="L7" s="102"/>
      <c r="M7" s="93"/>
      <c r="N7" s="93"/>
      <c r="O7" s="93"/>
      <c r="P7" s="481"/>
      <c r="Q7" s="13"/>
      <c r="R7" s="13"/>
      <c r="S7" s="13"/>
      <c r="T7" s="13"/>
      <c r="U7" s="482"/>
      <c r="V7" s="471"/>
      <c r="W7" s="390"/>
      <c r="X7" s="496"/>
      <c r="Y7" s="496"/>
      <c r="Z7" s="496"/>
    </row>
    <row r="8" spans="1:26" s="490" customFormat="1" x14ac:dyDescent="0.25">
      <c r="A8" s="507" t="s">
        <v>169</v>
      </c>
      <c r="B8" s="19">
        <v>1.9124000000000001</v>
      </c>
      <c r="C8" s="104"/>
      <c r="D8" s="13"/>
      <c r="E8" s="13"/>
      <c r="F8" s="13"/>
      <c r="G8" s="482"/>
      <c r="H8" s="19">
        <f t="shared" si="1"/>
        <v>1.9</v>
      </c>
      <c r="I8" s="418"/>
      <c r="J8" s="418">
        <f t="shared" si="2"/>
        <v>1.9</v>
      </c>
      <c r="K8" s="425"/>
      <c r="L8" s="102"/>
      <c r="M8" s="93"/>
      <c r="N8" s="93">
        <v>1.24</v>
      </c>
      <c r="O8" s="93"/>
      <c r="P8" s="481"/>
      <c r="Q8" s="13"/>
      <c r="R8" s="13"/>
      <c r="S8" s="13"/>
      <c r="T8" s="13"/>
      <c r="U8" s="482"/>
      <c r="V8" s="471">
        <v>3</v>
      </c>
      <c r="W8" s="390">
        <v>1</v>
      </c>
      <c r="X8" s="496"/>
      <c r="Y8" s="496"/>
      <c r="Z8" s="496"/>
    </row>
    <row r="9" spans="1:26" s="490" customFormat="1" x14ac:dyDescent="0.25">
      <c r="A9" s="507" t="s">
        <v>170</v>
      </c>
      <c r="B9" s="19">
        <v>0.4</v>
      </c>
      <c r="C9" s="104"/>
      <c r="D9" s="13"/>
      <c r="E9" s="13"/>
      <c r="F9" s="13"/>
      <c r="G9" s="482"/>
      <c r="H9" s="19">
        <f t="shared" si="1"/>
        <v>0.4</v>
      </c>
      <c r="I9" s="418"/>
      <c r="J9" s="418">
        <f t="shared" si="2"/>
        <v>0.4</v>
      </c>
      <c r="K9" s="425"/>
      <c r="L9" s="102"/>
      <c r="M9" s="93"/>
      <c r="N9" s="93"/>
      <c r="O9" s="93"/>
      <c r="P9" s="481"/>
      <c r="Q9" s="13"/>
      <c r="R9" s="13"/>
      <c r="S9" s="13"/>
      <c r="T9" s="13"/>
      <c r="U9" s="482"/>
      <c r="V9" s="471"/>
      <c r="W9" s="390"/>
      <c r="X9" s="496"/>
      <c r="Y9" s="496"/>
      <c r="Z9" s="496"/>
    </row>
    <row r="10" spans="1:26" s="490" customFormat="1" x14ac:dyDescent="0.25">
      <c r="A10" s="507" t="s">
        <v>171</v>
      </c>
      <c r="B10" s="19">
        <v>0.4</v>
      </c>
      <c r="C10" s="104"/>
      <c r="D10" s="13"/>
      <c r="E10" s="13"/>
      <c r="F10" s="13"/>
      <c r="G10" s="482"/>
      <c r="H10" s="19">
        <f t="shared" si="1"/>
        <v>0.4</v>
      </c>
      <c r="I10" s="418"/>
      <c r="J10" s="418">
        <f t="shared" si="2"/>
        <v>0.4</v>
      </c>
      <c r="K10" s="425"/>
      <c r="L10" s="102"/>
      <c r="M10" s="93"/>
      <c r="N10" s="93"/>
      <c r="O10" s="93"/>
      <c r="P10" s="481"/>
      <c r="Q10" s="13"/>
      <c r="R10" s="13"/>
      <c r="S10" s="13"/>
      <c r="T10" s="13"/>
      <c r="U10" s="482"/>
      <c r="V10" s="471"/>
      <c r="W10" s="390"/>
      <c r="X10" s="496"/>
      <c r="Y10" s="496"/>
      <c r="Z10" s="496"/>
    </row>
    <row r="11" spans="1:26" s="490" customFormat="1" x14ac:dyDescent="0.25">
      <c r="A11" s="507" t="s">
        <v>172</v>
      </c>
      <c r="B11" s="19">
        <v>0.42</v>
      </c>
      <c r="C11" s="104"/>
      <c r="D11" s="13"/>
      <c r="E11" s="13"/>
      <c r="F11" s="13"/>
      <c r="G11" s="482"/>
      <c r="H11" s="19">
        <f t="shared" si="1"/>
        <v>0.42</v>
      </c>
      <c r="I11" s="418"/>
      <c r="J11" s="418">
        <f t="shared" si="2"/>
        <v>0.42</v>
      </c>
      <c r="K11" s="425"/>
      <c r="L11" s="102"/>
      <c r="M11" s="93"/>
      <c r="N11" s="93"/>
      <c r="O11" s="93"/>
      <c r="P11" s="481"/>
      <c r="Q11" s="13"/>
      <c r="R11" s="13"/>
      <c r="S11" s="13"/>
      <c r="T11" s="13"/>
      <c r="U11" s="482"/>
      <c r="V11" s="471">
        <v>2</v>
      </c>
      <c r="W11" s="390"/>
      <c r="X11" s="496"/>
      <c r="Y11" s="496"/>
      <c r="Z11" s="496"/>
    </row>
    <row r="12" spans="1:26" s="490" customFormat="1" x14ac:dyDescent="0.25">
      <c r="A12" s="507" t="s">
        <v>173</v>
      </c>
      <c r="B12" s="19">
        <v>0.14369999999999999</v>
      </c>
      <c r="C12" s="104"/>
      <c r="D12" s="13"/>
      <c r="E12" s="13"/>
      <c r="F12" s="13"/>
      <c r="G12" s="482"/>
      <c r="H12" s="19">
        <f t="shared" si="1"/>
        <v>0.14369999999999999</v>
      </c>
      <c r="I12" s="418"/>
      <c r="J12" s="418">
        <f t="shared" si="2"/>
        <v>0.14369999999999999</v>
      </c>
      <c r="K12" s="425"/>
      <c r="L12" s="102"/>
      <c r="M12" s="93"/>
      <c r="N12" s="93"/>
      <c r="O12" s="93"/>
      <c r="P12" s="481"/>
      <c r="Q12" s="13"/>
      <c r="R12" s="13"/>
      <c r="S12" s="13"/>
      <c r="T12" s="13"/>
      <c r="U12" s="482"/>
      <c r="V12" s="471"/>
      <c r="W12" s="390"/>
      <c r="X12" s="496"/>
      <c r="Y12" s="496"/>
      <c r="Z12" s="496"/>
    </row>
    <row r="13" spans="1:26" s="490" customFormat="1" x14ac:dyDescent="0.25">
      <c r="A13" s="507" t="s">
        <v>174</v>
      </c>
      <c r="B13" s="19">
        <v>3.74</v>
      </c>
      <c r="C13" s="104"/>
      <c r="D13" s="13"/>
      <c r="E13" s="13"/>
      <c r="F13" s="13"/>
      <c r="G13" s="482"/>
      <c r="H13" s="19">
        <f t="shared" si="1"/>
        <v>3.68</v>
      </c>
      <c r="I13" s="418"/>
      <c r="J13" s="418">
        <f t="shared" si="2"/>
        <v>3.68</v>
      </c>
      <c r="K13" s="425"/>
      <c r="L13" s="102"/>
      <c r="M13" s="93"/>
      <c r="N13" s="93">
        <v>6</v>
      </c>
      <c r="O13" s="93"/>
      <c r="P13" s="481"/>
      <c r="Q13" s="13"/>
      <c r="R13" s="13"/>
      <c r="S13" s="13"/>
      <c r="T13" s="13"/>
      <c r="U13" s="482"/>
      <c r="V13" s="471"/>
      <c r="W13" s="390">
        <v>3</v>
      </c>
      <c r="X13" s="496"/>
      <c r="Y13" s="496"/>
      <c r="Z13" s="496"/>
    </row>
    <row r="14" spans="1:26" s="490" customFormat="1" x14ac:dyDescent="0.25">
      <c r="A14" s="507" t="s">
        <v>175</v>
      </c>
      <c r="B14" s="19">
        <v>0.66</v>
      </c>
      <c r="C14" s="104"/>
      <c r="D14" s="13"/>
      <c r="E14" s="13"/>
      <c r="F14" s="13"/>
      <c r="G14" s="482"/>
      <c r="H14" s="19">
        <f t="shared" si="1"/>
        <v>0.66</v>
      </c>
      <c r="I14" s="418"/>
      <c r="J14" s="418">
        <f t="shared" si="2"/>
        <v>0.66</v>
      </c>
      <c r="K14" s="425"/>
      <c r="L14" s="102"/>
      <c r="M14" s="93"/>
      <c r="N14" s="93"/>
      <c r="O14" s="93"/>
      <c r="P14" s="481"/>
      <c r="Q14" s="13"/>
      <c r="R14" s="13"/>
      <c r="S14" s="13"/>
      <c r="T14" s="13"/>
      <c r="U14" s="482"/>
      <c r="V14" s="471"/>
      <c r="W14" s="390"/>
      <c r="X14" s="496"/>
      <c r="Y14" s="496"/>
      <c r="Z14" s="496"/>
    </row>
    <row r="15" spans="1:26" s="490" customFormat="1" ht="25.5" x14ac:dyDescent="0.25">
      <c r="A15" s="507" t="s">
        <v>176</v>
      </c>
      <c r="B15" s="19">
        <v>8</v>
      </c>
      <c r="C15" s="104"/>
      <c r="D15" s="13"/>
      <c r="E15" s="13"/>
      <c r="F15" s="13"/>
      <c r="G15" s="482"/>
      <c r="H15" s="19">
        <f t="shared" si="1"/>
        <v>7.89</v>
      </c>
      <c r="I15" s="418"/>
      <c r="J15" s="418">
        <f t="shared" si="2"/>
        <v>7.89</v>
      </c>
      <c r="K15" s="425"/>
      <c r="L15" s="102"/>
      <c r="M15" s="93"/>
      <c r="N15" s="93">
        <v>11</v>
      </c>
      <c r="O15" s="93"/>
      <c r="P15" s="481"/>
      <c r="Q15" s="13"/>
      <c r="R15" s="13"/>
      <c r="S15" s="13"/>
      <c r="T15" s="13"/>
      <c r="U15" s="482"/>
      <c r="V15" s="471"/>
      <c r="W15" s="390"/>
      <c r="X15" s="496"/>
      <c r="Y15" s="496"/>
      <c r="Z15" s="496"/>
    </row>
    <row r="16" spans="1:26" s="490" customFormat="1" ht="25.5" x14ac:dyDescent="0.25">
      <c r="A16" s="507" t="s">
        <v>177</v>
      </c>
      <c r="B16" s="19">
        <v>0.56000000000000005</v>
      </c>
      <c r="C16" s="104"/>
      <c r="D16" s="13"/>
      <c r="E16" s="13"/>
      <c r="F16" s="13"/>
      <c r="G16" s="482"/>
      <c r="H16" s="19">
        <f t="shared" si="1"/>
        <v>0.56000000000000005</v>
      </c>
      <c r="I16" s="418"/>
      <c r="J16" s="418">
        <f t="shared" si="2"/>
        <v>0.56000000000000005</v>
      </c>
      <c r="K16" s="425"/>
      <c r="L16" s="102"/>
      <c r="M16" s="93"/>
      <c r="N16" s="93"/>
      <c r="O16" s="93"/>
      <c r="P16" s="481"/>
      <c r="Q16" s="13"/>
      <c r="R16" s="13"/>
      <c r="S16" s="13"/>
      <c r="T16" s="13"/>
      <c r="U16" s="482"/>
      <c r="V16" s="471"/>
      <c r="W16" s="390"/>
      <c r="X16" s="496"/>
      <c r="Y16" s="496"/>
      <c r="Z16" s="496"/>
    </row>
    <row r="17" spans="1:26" s="490" customFormat="1" x14ac:dyDescent="0.25">
      <c r="A17" s="508" t="s">
        <v>178</v>
      </c>
      <c r="B17" s="19">
        <v>0.59</v>
      </c>
      <c r="C17" s="104"/>
      <c r="D17" s="13"/>
      <c r="E17" s="13"/>
      <c r="F17" s="13"/>
      <c r="G17" s="482"/>
      <c r="H17" s="19">
        <f t="shared" si="1"/>
        <v>0.54600000000000004</v>
      </c>
      <c r="I17" s="418"/>
      <c r="J17" s="418">
        <f t="shared" si="2"/>
        <v>0.54600000000000004</v>
      </c>
      <c r="K17" s="425"/>
      <c r="L17" s="102">
        <v>4.4000000000000004</v>
      </c>
      <c r="M17" s="93"/>
      <c r="N17" s="93"/>
      <c r="O17" s="93"/>
      <c r="P17" s="481"/>
      <c r="Q17" s="13"/>
      <c r="R17" s="13"/>
      <c r="S17" s="13"/>
      <c r="T17" s="13"/>
      <c r="U17" s="482"/>
      <c r="V17" s="471"/>
      <c r="W17" s="390"/>
      <c r="X17" s="496"/>
      <c r="Y17" s="496"/>
      <c r="Z17" s="496"/>
    </row>
    <row r="18" spans="1:26" s="490" customFormat="1" ht="25.5" x14ac:dyDescent="0.25">
      <c r="A18" s="507" t="s">
        <v>179</v>
      </c>
      <c r="B18" s="19">
        <v>3.8</v>
      </c>
      <c r="C18" s="104"/>
      <c r="D18" s="13"/>
      <c r="E18" s="13"/>
      <c r="F18" s="13"/>
      <c r="G18" s="482"/>
      <c r="H18" s="19">
        <f>B18-K18-(L18+M18+N18+O18+R18+U18)/100</f>
        <v>3.5305</v>
      </c>
      <c r="I18" s="418"/>
      <c r="J18" s="418">
        <f>H18+I18+K18</f>
        <v>3.5305</v>
      </c>
      <c r="K18" s="425"/>
      <c r="L18" s="102"/>
      <c r="M18" s="93">
        <v>3.5</v>
      </c>
      <c r="N18" s="93">
        <v>23.45</v>
      </c>
      <c r="O18" s="93"/>
      <c r="P18" s="481"/>
      <c r="Q18" s="13"/>
      <c r="R18" s="13"/>
      <c r="S18" s="13"/>
      <c r="T18" s="13"/>
      <c r="U18" s="482"/>
      <c r="V18" s="471">
        <v>4</v>
      </c>
      <c r="W18" s="390"/>
      <c r="X18" s="496"/>
      <c r="Y18" s="496"/>
      <c r="Z18" s="496"/>
    </row>
    <row r="19" spans="1:26" s="490" customFormat="1" x14ac:dyDescent="0.25">
      <c r="A19" s="507" t="s">
        <v>180</v>
      </c>
      <c r="B19" s="19">
        <v>1.45</v>
      </c>
      <c r="C19" s="104"/>
      <c r="D19" s="13"/>
      <c r="E19" s="13"/>
      <c r="F19" s="13"/>
      <c r="G19" s="482"/>
      <c r="H19" s="19">
        <f t="shared" si="1"/>
        <v>1.45</v>
      </c>
      <c r="I19" s="418"/>
      <c r="J19" s="418">
        <f t="shared" si="2"/>
        <v>1.45</v>
      </c>
      <c r="K19" s="425"/>
      <c r="L19" s="102"/>
      <c r="M19" s="93"/>
      <c r="N19" s="93"/>
      <c r="O19" s="93"/>
      <c r="P19" s="481"/>
      <c r="Q19" s="13"/>
      <c r="R19" s="13"/>
      <c r="S19" s="13"/>
      <c r="T19" s="13"/>
      <c r="U19" s="482"/>
      <c r="V19" s="471"/>
      <c r="W19" s="390"/>
      <c r="X19" s="496"/>
      <c r="Y19" s="496"/>
      <c r="Z19" s="496"/>
    </row>
    <row r="20" spans="1:26" s="490" customFormat="1" ht="38.25" x14ac:dyDescent="0.25">
      <c r="A20" s="507" t="s">
        <v>181</v>
      </c>
      <c r="B20" s="19">
        <v>6.26</v>
      </c>
      <c r="C20" s="104"/>
      <c r="D20" s="481">
        <v>12</v>
      </c>
      <c r="E20" s="13"/>
      <c r="F20" s="13"/>
      <c r="G20" s="482"/>
      <c r="H20" s="19">
        <f t="shared" si="1"/>
        <v>5.0677000000000003</v>
      </c>
      <c r="I20" s="418"/>
      <c r="J20" s="418">
        <f t="shared" si="2"/>
        <v>5.6577000000000002</v>
      </c>
      <c r="K20" s="425">
        <v>0.59</v>
      </c>
      <c r="L20" s="102">
        <v>1.6</v>
      </c>
      <c r="M20" s="93">
        <v>4.8</v>
      </c>
      <c r="N20" s="93">
        <v>51</v>
      </c>
      <c r="O20" s="93"/>
      <c r="P20" s="481"/>
      <c r="Q20" s="13"/>
      <c r="R20" s="13"/>
      <c r="S20" s="13"/>
      <c r="T20" s="13"/>
      <c r="U20" s="482">
        <v>2.83</v>
      </c>
      <c r="V20" s="486">
        <v>4</v>
      </c>
      <c r="W20" s="390"/>
      <c r="X20" s="496"/>
      <c r="Y20" s="496"/>
      <c r="Z20" s="496"/>
    </row>
    <row r="21" spans="1:26" s="490" customFormat="1" x14ac:dyDescent="0.25">
      <c r="A21" s="507" t="s">
        <v>182</v>
      </c>
      <c r="B21" s="19">
        <v>0.22</v>
      </c>
      <c r="C21" s="104"/>
      <c r="D21" s="13"/>
      <c r="E21" s="13"/>
      <c r="F21" s="13"/>
      <c r="G21" s="482"/>
      <c r="H21" s="19">
        <f t="shared" si="1"/>
        <v>0.22</v>
      </c>
      <c r="I21" s="418"/>
      <c r="J21" s="418">
        <f t="shared" si="2"/>
        <v>0.22</v>
      </c>
      <c r="K21" s="425"/>
      <c r="L21" s="107"/>
      <c r="M21" s="93"/>
      <c r="N21" s="13"/>
      <c r="O21" s="93"/>
      <c r="P21" s="481"/>
      <c r="Q21" s="13"/>
      <c r="R21" s="13"/>
      <c r="S21" s="13"/>
      <c r="T21" s="13"/>
      <c r="U21" s="482"/>
      <c r="V21" s="471"/>
      <c r="W21" s="390"/>
      <c r="X21" s="496"/>
      <c r="Y21" s="496"/>
      <c r="Z21" s="496"/>
    </row>
    <row r="22" spans="1:26" s="490" customFormat="1" x14ac:dyDescent="0.25">
      <c r="A22" s="507" t="s">
        <v>183</v>
      </c>
      <c r="B22" s="19">
        <v>4.46</v>
      </c>
      <c r="C22" s="104"/>
      <c r="D22" s="13"/>
      <c r="E22" s="13"/>
      <c r="F22" s="13"/>
      <c r="G22" s="482"/>
      <c r="H22" s="19">
        <f t="shared" si="1"/>
        <v>4.0449999999999999</v>
      </c>
      <c r="I22" s="418"/>
      <c r="J22" s="418">
        <f t="shared" si="2"/>
        <v>4.0449999999999999</v>
      </c>
      <c r="K22" s="425"/>
      <c r="L22" s="102"/>
      <c r="M22" s="93"/>
      <c r="N22" s="93">
        <v>26.5</v>
      </c>
      <c r="O22" s="93">
        <v>15</v>
      </c>
      <c r="P22" s="481"/>
      <c r="Q22" s="13"/>
      <c r="R22" s="13"/>
      <c r="S22" s="13"/>
      <c r="T22" s="13"/>
      <c r="U22" s="482"/>
      <c r="V22" s="471"/>
      <c r="W22" s="390"/>
      <c r="X22" s="496"/>
      <c r="Y22" s="496"/>
      <c r="Z22" s="496"/>
    </row>
    <row r="23" spans="1:26" s="490" customFormat="1" x14ac:dyDescent="0.25">
      <c r="A23" s="507" t="s">
        <v>184</v>
      </c>
      <c r="B23" s="19">
        <v>0.02</v>
      </c>
      <c r="C23" s="104"/>
      <c r="D23" s="13"/>
      <c r="E23" s="13"/>
      <c r="F23" s="13"/>
      <c r="G23" s="482"/>
      <c r="H23" s="19">
        <f t="shared" si="1"/>
        <v>0.02</v>
      </c>
      <c r="I23" s="418"/>
      <c r="J23" s="418">
        <f t="shared" si="2"/>
        <v>0.02</v>
      </c>
      <c r="K23" s="425"/>
      <c r="L23" s="102"/>
      <c r="M23" s="93"/>
      <c r="N23" s="93"/>
      <c r="O23" s="93"/>
      <c r="P23" s="481"/>
      <c r="Q23" s="13"/>
      <c r="R23" s="13"/>
      <c r="S23" s="13"/>
      <c r="T23" s="13"/>
      <c r="U23" s="482"/>
      <c r="V23" s="471"/>
      <c r="W23" s="390"/>
      <c r="X23" s="496"/>
      <c r="Y23" s="496"/>
      <c r="Z23" s="496"/>
    </row>
    <row r="24" spans="1:26" s="490" customFormat="1" x14ac:dyDescent="0.25">
      <c r="A24" s="507" t="s">
        <v>185</v>
      </c>
      <c r="B24" s="19">
        <v>0.28999999999999998</v>
      </c>
      <c r="C24" s="104"/>
      <c r="D24" s="13"/>
      <c r="E24" s="13"/>
      <c r="F24" s="13"/>
      <c r="G24" s="482"/>
      <c r="H24" s="19">
        <f t="shared" si="1"/>
        <v>0.28999999999999998</v>
      </c>
      <c r="I24" s="418"/>
      <c r="J24" s="418">
        <f t="shared" si="2"/>
        <v>0.28999999999999998</v>
      </c>
      <c r="K24" s="425"/>
      <c r="L24" s="102"/>
      <c r="M24" s="93"/>
      <c r="N24" s="93"/>
      <c r="O24" s="93"/>
      <c r="P24" s="481"/>
      <c r="Q24" s="13"/>
      <c r="R24" s="13"/>
      <c r="S24" s="13"/>
      <c r="T24" s="13"/>
      <c r="U24" s="482"/>
      <c r="V24" s="471"/>
      <c r="W24" s="390"/>
      <c r="X24" s="496"/>
      <c r="Y24" s="496"/>
      <c r="Z24" s="496"/>
    </row>
    <row r="25" spans="1:26" s="490" customFormat="1" x14ac:dyDescent="0.25">
      <c r="A25" s="507" t="s">
        <v>186</v>
      </c>
      <c r="B25" s="19">
        <v>1.36</v>
      </c>
      <c r="C25" s="104"/>
      <c r="D25" s="13"/>
      <c r="E25" s="13"/>
      <c r="F25" s="13"/>
      <c r="G25" s="482"/>
      <c r="H25" s="19">
        <f t="shared" si="1"/>
        <v>1.36</v>
      </c>
      <c r="I25" s="418"/>
      <c r="J25" s="418">
        <f t="shared" si="2"/>
        <v>1.36</v>
      </c>
      <c r="K25" s="425"/>
      <c r="L25" s="102"/>
      <c r="M25" s="93"/>
      <c r="N25" s="93"/>
      <c r="O25" s="93"/>
      <c r="P25" s="481"/>
      <c r="Q25" s="13"/>
      <c r="R25" s="13"/>
      <c r="S25" s="13"/>
      <c r="T25" s="13"/>
      <c r="U25" s="482"/>
      <c r="V25" s="471"/>
      <c r="W25" s="390"/>
      <c r="X25" s="496"/>
      <c r="Y25" s="496"/>
      <c r="Z25" s="496"/>
    </row>
    <row r="26" spans="1:26" s="490" customFormat="1" x14ac:dyDescent="0.25">
      <c r="A26" s="507" t="s">
        <v>187</v>
      </c>
      <c r="B26" s="19">
        <v>0.18</v>
      </c>
      <c r="C26" s="104"/>
      <c r="D26" s="13"/>
      <c r="E26" s="13"/>
      <c r="F26" s="13"/>
      <c r="G26" s="482"/>
      <c r="H26" s="19">
        <f t="shared" si="1"/>
        <v>0.18</v>
      </c>
      <c r="I26" s="418"/>
      <c r="J26" s="418">
        <f t="shared" si="2"/>
        <v>0.18</v>
      </c>
      <c r="K26" s="425"/>
      <c r="L26" s="102"/>
      <c r="M26" s="93"/>
      <c r="N26" s="93"/>
      <c r="O26" s="93"/>
      <c r="P26" s="481"/>
      <c r="Q26" s="13"/>
      <c r="R26" s="13"/>
      <c r="S26" s="13"/>
      <c r="T26" s="13"/>
      <c r="U26" s="482"/>
      <c r="V26" s="471"/>
      <c r="W26" s="390"/>
      <c r="X26" s="496"/>
      <c r="Y26" s="496"/>
      <c r="Z26" s="496"/>
    </row>
    <row r="27" spans="1:26" s="490" customFormat="1" x14ac:dyDescent="0.25">
      <c r="A27" s="507" t="s">
        <v>188</v>
      </c>
      <c r="B27" s="19">
        <v>1.56</v>
      </c>
      <c r="C27" s="104"/>
      <c r="D27" s="13"/>
      <c r="E27" s="13"/>
      <c r="F27" s="13"/>
      <c r="G27" s="482"/>
      <c r="H27" s="19">
        <f t="shared" si="1"/>
        <v>1.548</v>
      </c>
      <c r="I27" s="418"/>
      <c r="J27" s="418">
        <f t="shared" si="2"/>
        <v>1.548</v>
      </c>
      <c r="K27" s="425"/>
      <c r="L27" s="102"/>
      <c r="M27" s="93"/>
      <c r="N27" s="93">
        <v>1.2</v>
      </c>
      <c r="O27" s="93"/>
      <c r="P27" s="420"/>
      <c r="Q27" s="13"/>
      <c r="R27" s="13"/>
      <c r="S27" s="13"/>
      <c r="T27" s="13"/>
      <c r="U27" s="482"/>
      <c r="V27" s="471"/>
      <c r="W27" s="390"/>
      <c r="X27" s="496"/>
      <c r="Y27" s="496"/>
      <c r="Z27" s="496"/>
    </row>
    <row r="28" spans="1:26" s="490" customFormat="1" x14ac:dyDescent="0.25">
      <c r="A28" s="507" t="s">
        <v>189</v>
      </c>
      <c r="B28" s="19">
        <v>0.9</v>
      </c>
      <c r="C28" s="104"/>
      <c r="D28" s="13"/>
      <c r="E28" s="13"/>
      <c r="F28" s="13"/>
      <c r="G28" s="482"/>
      <c r="H28" s="19">
        <f t="shared" si="1"/>
        <v>0.9</v>
      </c>
      <c r="I28" s="418"/>
      <c r="J28" s="418">
        <f t="shared" si="2"/>
        <v>0.9</v>
      </c>
      <c r="K28" s="425"/>
      <c r="L28" s="102"/>
      <c r="M28" s="93"/>
      <c r="N28" s="93"/>
      <c r="O28" s="93"/>
      <c r="P28" s="420"/>
      <c r="Q28" s="13"/>
      <c r="R28" s="13"/>
      <c r="S28" s="13"/>
      <c r="T28" s="13"/>
      <c r="U28" s="482"/>
      <c r="V28" s="471"/>
      <c r="W28" s="390"/>
      <c r="X28" s="496"/>
      <c r="Y28" s="496"/>
      <c r="Z28" s="496"/>
    </row>
    <row r="29" spans="1:26" s="490" customFormat="1" x14ac:dyDescent="0.25">
      <c r="A29" s="507" t="s">
        <v>190</v>
      </c>
      <c r="B29" s="19">
        <v>0.2</v>
      </c>
      <c r="C29" s="104"/>
      <c r="D29" s="13"/>
      <c r="E29" s="13"/>
      <c r="F29" s="13"/>
      <c r="G29" s="482"/>
      <c r="H29" s="19">
        <f t="shared" si="1"/>
        <v>0.2</v>
      </c>
      <c r="I29" s="418"/>
      <c r="J29" s="418">
        <f t="shared" si="2"/>
        <v>0.2</v>
      </c>
      <c r="K29" s="425"/>
      <c r="L29" s="102"/>
      <c r="M29" s="93"/>
      <c r="N29" s="93"/>
      <c r="O29" s="93"/>
      <c r="P29" s="420"/>
      <c r="Q29" s="13"/>
      <c r="R29" s="13"/>
      <c r="S29" s="13"/>
      <c r="T29" s="13"/>
      <c r="U29" s="482"/>
      <c r="V29" s="471"/>
      <c r="W29" s="390"/>
      <c r="X29" s="496"/>
      <c r="Y29" s="496"/>
      <c r="Z29" s="496"/>
    </row>
    <row r="30" spans="1:26" s="490" customFormat="1" x14ac:dyDescent="0.25">
      <c r="A30" s="507" t="s">
        <v>270</v>
      </c>
      <c r="B30" s="19">
        <v>0.26040000000000002</v>
      </c>
      <c r="C30" s="104"/>
      <c r="D30" s="13"/>
      <c r="E30" s="13"/>
      <c r="F30" s="13"/>
      <c r="G30" s="482"/>
      <c r="H30" s="19">
        <f t="shared" si="1"/>
        <v>0.26040000000000002</v>
      </c>
      <c r="I30" s="418"/>
      <c r="J30" s="418">
        <f t="shared" si="2"/>
        <v>0.26040000000000002</v>
      </c>
      <c r="K30" s="425"/>
      <c r="L30" s="102"/>
      <c r="M30" s="93"/>
      <c r="N30" s="93"/>
      <c r="O30" s="93"/>
      <c r="P30" s="420"/>
      <c r="Q30" s="13"/>
      <c r="R30" s="13"/>
      <c r="S30" s="13"/>
      <c r="T30" s="13"/>
      <c r="U30" s="482"/>
      <c r="V30" s="471"/>
      <c r="W30" s="390"/>
      <c r="X30" s="496"/>
      <c r="Y30" s="496"/>
      <c r="Z30" s="496"/>
    </row>
    <row r="31" spans="1:26" s="490" customFormat="1" x14ac:dyDescent="0.25">
      <c r="A31" s="507" t="s">
        <v>191</v>
      </c>
      <c r="B31" s="19">
        <v>0.09</v>
      </c>
      <c r="C31" s="104"/>
      <c r="D31" s="13"/>
      <c r="E31" s="13"/>
      <c r="F31" s="13"/>
      <c r="G31" s="482"/>
      <c r="H31" s="19">
        <f t="shared" si="1"/>
        <v>0.09</v>
      </c>
      <c r="I31" s="418"/>
      <c r="J31" s="418">
        <f t="shared" si="2"/>
        <v>0.09</v>
      </c>
      <c r="K31" s="425"/>
      <c r="L31" s="102"/>
      <c r="M31" s="93"/>
      <c r="N31" s="93"/>
      <c r="O31" s="93"/>
      <c r="P31" s="420"/>
      <c r="Q31" s="13"/>
      <c r="R31" s="13"/>
      <c r="S31" s="13"/>
      <c r="T31" s="13"/>
      <c r="U31" s="482"/>
      <c r="V31" s="471"/>
      <c r="W31" s="390"/>
      <c r="X31" s="496"/>
      <c r="Y31" s="496"/>
      <c r="Z31" s="496"/>
    </row>
    <row r="32" spans="1:26" s="490" customFormat="1" x14ac:dyDescent="0.25">
      <c r="A32" s="507" t="s">
        <v>192</v>
      </c>
      <c r="B32" s="19">
        <v>1.1000000000000001</v>
      </c>
      <c r="C32" s="104"/>
      <c r="D32" s="13"/>
      <c r="E32" s="13"/>
      <c r="F32" s="13"/>
      <c r="G32" s="482"/>
      <c r="H32" s="19">
        <f t="shared" si="1"/>
        <v>1.0719000000000001</v>
      </c>
      <c r="I32" s="418"/>
      <c r="J32" s="418">
        <f t="shared" si="2"/>
        <v>1.0719000000000001</v>
      </c>
      <c r="K32" s="425"/>
      <c r="L32" s="105"/>
      <c r="M32" s="93"/>
      <c r="N32" s="93"/>
      <c r="O32" s="93"/>
      <c r="P32" s="420"/>
      <c r="Q32" s="13"/>
      <c r="R32" s="13"/>
      <c r="S32" s="13"/>
      <c r="T32" s="13"/>
      <c r="U32" s="482">
        <v>2.81</v>
      </c>
      <c r="V32" s="471"/>
      <c r="W32" s="390"/>
      <c r="X32" s="496"/>
      <c r="Y32" s="496"/>
      <c r="Z32" s="496"/>
    </row>
    <row r="33" spans="1:26" s="490" customFormat="1" x14ac:dyDescent="0.25">
      <c r="A33" s="507" t="s">
        <v>193</v>
      </c>
      <c r="B33" s="19">
        <v>1.7</v>
      </c>
      <c r="C33" s="104"/>
      <c r="D33" s="13"/>
      <c r="E33" s="13"/>
      <c r="F33" s="13"/>
      <c r="G33" s="482"/>
      <c r="H33" s="19">
        <f t="shared" si="1"/>
        <v>1.6238999999999999</v>
      </c>
      <c r="I33" s="418"/>
      <c r="J33" s="418">
        <f t="shared" si="2"/>
        <v>1.6238999999999999</v>
      </c>
      <c r="K33" s="425"/>
      <c r="L33" s="107">
        <v>0.2</v>
      </c>
      <c r="M33" s="93"/>
      <c r="N33" s="93"/>
      <c r="O33" s="93"/>
      <c r="P33" s="420"/>
      <c r="Q33" s="13"/>
      <c r="R33" s="13"/>
      <c r="S33" s="13"/>
      <c r="T33" s="13"/>
      <c r="U33" s="482">
        <v>7.41</v>
      </c>
      <c r="V33" s="471"/>
      <c r="W33" s="390"/>
      <c r="X33" s="496"/>
      <c r="Y33" s="496"/>
      <c r="Z33" s="496"/>
    </row>
    <row r="34" spans="1:26" s="490" customFormat="1" x14ac:dyDescent="0.25">
      <c r="A34" s="507" t="s">
        <v>194</v>
      </c>
      <c r="B34" s="19">
        <v>0.06</v>
      </c>
      <c r="C34" s="104"/>
      <c r="D34" s="13"/>
      <c r="E34" s="13"/>
      <c r="F34" s="13"/>
      <c r="G34" s="482"/>
      <c r="H34" s="19">
        <f t="shared" si="1"/>
        <v>0.06</v>
      </c>
      <c r="I34" s="418"/>
      <c r="J34" s="418">
        <f t="shared" si="2"/>
        <v>0.06</v>
      </c>
      <c r="K34" s="425"/>
      <c r="L34" s="102"/>
      <c r="M34" s="93"/>
      <c r="N34" s="93"/>
      <c r="O34" s="93"/>
      <c r="P34" s="420"/>
      <c r="Q34" s="13"/>
      <c r="R34" s="13"/>
      <c r="S34" s="13"/>
      <c r="T34" s="13"/>
      <c r="U34" s="482"/>
      <c r="V34" s="471"/>
      <c r="W34" s="390"/>
      <c r="X34" s="496"/>
      <c r="Y34" s="496"/>
      <c r="Z34" s="496"/>
    </row>
    <row r="35" spans="1:26" s="490" customFormat="1" x14ac:dyDescent="0.25">
      <c r="A35" s="507" t="s">
        <v>195</v>
      </c>
      <c r="B35" s="19">
        <v>0.01</v>
      </c>
      <c r="C35" s="104"/>
      <c r="D35" s="13"/>
      <c r="E35" s="13"/>
      <c r="F35" s="13"/>
      <c r="G35" s="482"/>
      <c r="H35" s="19">
        <f t="shared" si="1"/>
        <v>0.01</v>
      </c>
      <c r="I35" s="418"/>
      <c r="J35" s="418">
        <f t="shared" si="2"/>
        <v>0.01</v>
      </c>
      <c r="K35" s="425"/>
      <c r="L35" s="102"/>
      <c r="M35" s="93"/>
      <c r="N35" s="93"/>
      <c r="O35" s="93"/>
      <c r="P35" s="420"/>
      <c r="Q35" s="13"/>
      <c r="R35" s="13"/>
      <c r="S35" s="13"/>
      <c r="T35" s="13"/>
      <c r="U35" s="482"/>
      <c r="V35" s="471"/>
      <c r="W35" s="390"/>
      <c r="X35" s="496"/>
      <c r="Y35" s="496"/>
      <c r="Z35" s="496"/>
    </row>
    <row r="36" spans="1:26" s="490" customFormat="1" x14ac:dyDescent="0.25">
      <c r="A36" s="507" t="s">
        <v>196</v>
      </c>
      <c r="B36" s="19">
        <v>5.4</v>
      </c>
      <c r="C36" s="104"/>
      <c r="D36" s="13"/>
      <c r="E36" s="13"/>
      <c r="F36" s="13"/>
      <c r="G36" s="482"/>
      <c r="H36" s="19">
        <f t="shared" si="1"/>
        <v>5.3460000000000001</v>
      </c>
      <c r="I36" s="418"/>
      <c r="J36" s="418">
        <f t="shared" si="2"/>
        <v>5.3460000000000001</v>
      </c>
      <c r="K36" s="425"/>
      <c r="L36" s="102"/>
      <c r="M36" s="112"/>
      <c r="N36" s="112">
        <v>5.4</v>
      </c>
      <c r="O36" s="112"/>
      <c r="P36" s="420"/>
      <c r="Q36" s="13"/>
      <c r="R36" s="13"/>
      <c r="S36" s="13"/>
      <c r="T36" s="13"/>
      <c r="U36" s="482"/>
      <c r="V36" s="471"/>
      <c r="W36" s="390"/>
      <c r="X36" s="496"/>
      <c r="Y36" s="496"/>
      <c r="Z36" s="496"/>
    </row>
    <row r="37" spans="1:26" s="490" customFormat="1" ht="15.75" thickBot="1" x14ac:dyDescent="0.3">
      <c r="A37" s="509" t="s">
        <v>197</v>
      </c>
      <c r="B37" s="161">
        <v>6.59</v>
      </c>
      <c r="C37" s="162"/>
      <c r="D37" s="432"/>
      <c r="E37" s="432"/>
      <c r="F37" s="432"/>
      <c r="G37" s="510"/>
      <c r="H37" s="161">
        <f t="shared" si="1"/>
        <v>5.08</v>
      </c>
      <c r="I37" s="429"/>
      <c r="J37" s="429">
        <f t="shared" si="2"/>
        <v>6.59</v>
      </c>
      <c r="K37" s="430">
        <v>1.51</v>
      </c>
      <c r="L37" s="164"/>
      <c r="M37" s="165"/>
      <c r="N37" s="165"/>
      <c r="O37" s="165"/>
      <c r="P37" s="511"/>
      <c r="Q37" s="432"/>
      <c r="R37" s="432"/>
      <c r="S37" s="432"/>
      <c r="T37" s="432"/>
      <c r="U37" s="510"/>
      <c r="V37" s="479">
        <v>3</v>
      </c>
      <c r="W37" s="393"/>
      <c r="X37" s="496"/>
      <c r="Y37" s="496"/>
      <c r="Z37" s="496"/>
    </row>
    <row r="38" spans="1:26" s="490" customFormat="1" x14ac:dyDescent="0.25">
      <c r="A38" s="496"/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512"/>
      <c r="W38" s="512"/>
      <c r="X38" s="496"/>
      <c r="Y38" s="496"/>
      <c r="Z38" s="496"/>
    </row>
  </sheetData>
  <protectedRanges>
    <protectedRange sqref="U3" name="Rozstęp1_1_1"/>
  </protectedRanges>
  <customSheetViews>
    <customSheetView guid="{2B460A1A-BBF0-4786-9E04-F69A345E6DAD}" showPageBreaks="1" fitToPage="1" printArea="1">
      <selection activeCell="C4" sqref="C4"/>
      <colBreaks count="1" manualBreakCount="1">
        <brk id="21" max="36" man="1"/>
      </colBreaks>
      <pageMargins left="0.31496062992125984" right="0.15748031496062992" top="0.55118110236220474" bottom="0.15748031496062992" header="0.31496062992125984" footer="0.31496062992125984"/>
      <pageSetup paperSize="9" scale="55" orientation="landscape" r:id="rId1"/>
      <headerFooter>
        <oddHeader>&amp;R&amp;"-,Kursywa"Załącznik nr 2 do umowy</oddHeader>
      </headerFooter>
    </customSheetView>
    <customSheetView guid="{4BB1F9C1-C935-4556-9D83-D4ACB0B9E648}" fitToPage="1">
      <selection activeCell="P12" sqref="P12"/>
      <colBreaks count="1" manualBreakCount="1">
        <brk id="21" max="36" man="1"/>
      </colBreaks>
      <pageMargins left="0.31496062992125984" right="0.15748031496062992" top="0.55118110236220474" bottom="0.15748031496062992" header="0.31496062992125984" footer="0.31496062992125984"/>
      <pageSetup paperSize="9" scale="55" orientation="landscape" r:id="rId2"/>
      <headerFooter>
        <oddHeader>&amp;R&amp;"-,Kursywa"Załącznik nr 2 do umowy</oddHeader>
      </headerFooter>
    </customSheetView>
    <customSheetView guid="{F6F71843-C8E6-4AE9-8201-F30A1C036422}" scale="80" fitToPage="1">
      <selection activeCell="U29" sqref="U29"/>
      <colBreaks count="1" manualBreakCount="1">
        <brk id="21" max="36" man="1"/>
      </colBreaks>
      <pageMargins left="0.31496062992125984" right="0.15748031496062992" top="0.55118110236220474" bottom="0.15748031496062992" header="0.31496062992125984" footer="0.31496062992125984"/>
      <pageSetup paperSize="9" scale="51" orientation="landscape" r:id="rId3"/>
      <headerFooter>
        <oddHeader>&amp;R&amp;"-,Kursywa"Załącznik nr 2 do umowy</oddHeader>
      </headerFooter>
    </customSheetView>
    <customSheetView guid="{C1506A67-834F-4B3B-989D-140BC2886E12}" fitToPage="1">
      <selection activeCell="O8" sqref="O8"/>
      <colBreaks count="1" manualBreakCount="1">
        <brk id="21" max="36" man="1"/>
      </colBreaks>
      <pageMargins left="0.31496062992125984" right="0.15748031496062992" top="0.55118110236220474" bottom="0.15748031496062992" header="0.31496062992125984" footer="0.31496062992125984"/>
      <pageSetup paperSize="9" scale="55" orientation="landscape" r:id="rId4"/>
      <headerFooter>
        <oddHeader>&amp;R&amp;"-,Kursywa"Załącznik nr 2 do umowy</oddHeader>
      </headerFooter>
    </customSheetView>
  </customSheetViews>
  <conditionalFormatting sqref="H5:J37">
    <cfRule type="cellIs" dxfId="4" priority="1" operator="lessThan">
      <formula>0</formula>
    </cfRule>
  </conditionalFormatting>
  <pageMargins left="0.31496062992125984" right="0.15748031496062992" top="0.55118110236220474" bottom="0.15748031496062992" header="0.31496062992125984" footer="0.31496062992125984"/>
  <pageSetup paperSize="9" scale="55" orientation="landscape" r:id="rId5"/>
  <headerFooter>
    <oddHeader>&amp;R&amp;"-,Kursywa"Załącznik nr 2 do umowy</oddHeader>
  </headerFooter>
  <colBreaks count="1" manualBreakCount="1">
    <brk id="2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74170-0C56-4CBE-9EED-F65397A9492C}">
  <sheetPr>
    <tabColor theme="7" tint="0.79998168889431442"/>
    <pageSetUpPr fitToPage="1"/>
  </sheetPr>
  <dimension ref="A1:W44"/>
  <sheetViews>
    <sheetView zoomScaleNormal="100" zoomScaleSheetLayoutView="85" workbookViewId="0">
      <pane ySplit="4" topLeftCell="A5" activePane="bottomLeft" state="frozen"/>
      <selection pane="bottomLeft" activeCell="V1" sqref="V1"/>
    </sheetView>
  </sheetViews>
  <sheetFormatPr defaultColWidth="9.28515625" defaultRowHeight="12.75" x14ac:dyDescent="0.25"/>
  <cols>
    <col min="1" max="1" width="50.140625" style="255" customWidth="1"/>
    <col min="2" max="2" width="8.28515625" style="253" customWidth="1"/>
    <col min="3" max="3" width="9.85546875" style="253" customWidth="1"/>
    <col min="4" max="6" width="7.28515625" style="253" customWidth="1"/>
    <col min="7" max="7" width="7.28515625" style="255" customWidth="1"/>
    <col min="8" max="8" width="9.28515625" style="253" customWidth="1"/>
    <col min="9" max="9" width="9.85546875" style="253" customWidth="1"/>
    <col min="10" max="10" width="9.28515625" style="253" customWidth="1"/>
    <col min="11" max="11" width="9.85546875" style="253" customWidth="1"/>
    <col min="12" max="14" width="8.140625" style="253" customWidth="1"/>
    <col min="15" max="15" width="8.140625" style="297" customWidth="1"/>
    <col min="16" max="16" width="8.140625" style="298" customWidth="1"/>
    <col min="17" max="17" width="11.28515625" style="298" customWidth="1"/>
    <col min="18" max="18" width="8.140625" style="298" customWidth="1"/>
    <col min="19" max="23" width="9.28515625" style="255" customWidth="1"/>
    <col min="24" max="16384" width="9.28515625" style="255"/>
  </cols>
  <sheetData>
    <row r="1" spans="1:23" s="244" customFormat="1" ht="41.25" customHeight="1" x14ac:dyDescent="0.25">
      <c r="A1" s="197" t="s">
        <v>212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O1" s="64"/>
      <c r="P1" s="64"/>
      <c r="Q1" s="64"/>
      <c r="R1" s="64"/>
      <c r="S1" s="64"/>
      <c r="T1" s="64"/>
      <c r="U1" s="384"/>
      <c r="V1" s="383" t="s">
        <v>277</v>
      </c>
      <c r="W1" s="384"/>
    </row>
    <row r="2" spans="1:23" s="174" customFormat="1" ht="15" thickBot="1" x14ac:dyDescent="0.3">
      <c r="A2" s="45">
        <v>1</v>
      </c>
      <c r="B2" s="45">
        <v>2</v>
      </c>
      <c r="C2" s="45">
        <v>3</v>
      </c>
      <c r="D2" s="45">
        <v>4</v>
      </c>
      <c r="E2" s="45">
        <v>5</v>
      </c>
      <c r="F2" s="45">
        <v>6</v>
      </c>
      <c r="G2" s="45">
        <v>7</v>
      </c>
      <c r="H2" s="45">
        <v>8</v>
      </c>
      <c r="I2" s="45">
        <v>9</v>
      </c>
      <c r="J2" s="45">
        <v>10</v>
      </c>
      <c r="K2" s="45">
        <v>11</v>
      </c>
      <c r="L2" s="45">
        <v>12</v>
      </c>
      <c r="M2" s="45">
        <v>13</v>
      </c>
      <c r="N2" s="45">
        <v>14</v>
      </c>
      <c r="O2" s="45">
        <v>15</v>
      </c>
      <c r="P2" s="45">
        <v>16</v>
      </c>
      <c r="Q2" s="45">
        <v>17</v>
      </c>
      <c r="R2" s="45">
        <v>18</v>
      </c>
      <c r="S2" s="45">
        <v>19</v>
      </c>
      <c r="T2" s="45">
        <v>20</v>
      </c>
      <c r="U2" s="45">
        <v>21</v>
      </c>
      <c r="V2" s="45">
        <v>22</v>
      </c>
      <c r="W2" s="45">
        <v>23</v>
      </c>
    </row>
    <row r="3" spans="1:23" s="242" customFormat="1" ht="53.25" customHeight="1" thickBot="1" x14ac:dyDescent="0.3">
      <c r="A3" s="299" t="s">
        <v>0</v>
      </c>
      <c r="B3" s="300" t="s">
        <v>8</v>
      </c>
      <c r="C3" s="170" t="s">
        <v>9</v>
      </c>
      <c r="D3" s="170" t="s">
        <v>23</v>
      </c>
      <c r="E3" s="170" t="s">
        <v>7</v>
      </c>
      <c r="F3" s="170" t="s">
        <v>10</v>
      </c>
      <c r="G3" s="301" t="s">
        <v>3</v>
      </c>
      <c r="H3" s="7" t="s">
        <v>16</v>
      </c>
      <c r="I3" s="39" t="s">
        <v>12</v>
      </c>
      <c r="J3" s="39" t="s">
        <v>14</v>
      </c>
      <c r="K3" s="245" t="s">
        <v>15</v>
      </c>
      <c r="L3" s="7" t="s">
        <v>2</v>
      </c>
      <c r="M3" s="39" t="s">
        <v>4</v>
      </c>
      <c r="N3" s="39" t="s">
        <v>1</v>
      </c>
      <c r="O3" s="39" t="s">
        <v>6</v>
      </c>
      <c r="P3" s="170" t="s">
        <v>21</v>
      </c>
      <c r="Q3" s="170" t="s">
        <v>17</v>
      </c>
      <c r="R3" s="171" t="s">
        <v>11</v>
      </c>
      <c r="S3" s="170" t="s">
        <v>13</v>
      </c>
      <c r="T3" s="302" t="s">
        <v>18</v>
      </c>
      <c r="U3" s="303" t="s">
        <v>24</v>
      </c>
      <c r="V3" s="7" t="s">
        <v>19</v>
      </c>
      <c r="W3" s="245" t="s">
        <v>20</v>
      </c>
    </row>
    <row r="4" spans="1:23" s="256" customFormat="1" ht="13.5" thickBot="1" x14ac:dyDescent="0.3">
      <c r="A4" s="304" t="s">
        <v>5</v>
      </c>
      <c r="B4" s="305">
        <f>SUM(B5:B96)</f>
        <v>91.96</v>
      </c>
      <c r="C4" s="52" t="s">
        <v>265</v>
      </c>
      <c r="D4" s="62">
        <f t="shared" ref="D4:P4" si="0">SUM(D5:D96)</f>
        <v>0</v>
      </c>
      <c r="E4" s="59">
        <f t="shared" si="0"/>
        <v>2.2000000000000002</v>
      </c>
      <c r="F4" s="59">
        <f t="shared" si="0"/>
        <v>0</v>
      </c>
      <c r="G4" s="307">
        <f t="shared" si="0"/>
        <v>6.44</v>
      </c>
      <c r="H4" s="305">
        <f t="shared" si="0"/>
        <v>88.934700000000007</v>
      </c>
      <c r="I4" s="306" t="s">
        <v>265</v>
      </c>
      <c r="J4" s="308">
        <f t="shared" si="0"/>
        <v>89.006699999999995</v>
      </c>
      <c r="K4" s="309">
        <f t="shared" si="0"/>
        <v>7.1999999999999995E-2</v>
      </c>
      <c r="L4" s="310">
        <f t="shared" si="0"/>
        <v>138.75</v>
      </c>
      <c r="M4" s="249">
        <f t="shared" si="0"/>
        <v>4.03</v>
      </c>
      <c r="N4" s="249">
        <f t="shared" si="0"/>
        <v>146.08000000000001</v>
      </c>
      <c r="O4" s="249">
        <f t="shared" si="0"/>
        <v>6.47</v>
      </c>
      <c r="P4" s="248">
        <f t="shared" si="0"/>
        <v>0</v>
      </c>
      <c r="Q4" s="249">
        <f>SUM(Q5:Q96)</f>
        <v>0</v>
      </c>
      <c r="R4" s="311">
        <v>0</v>
      </c>
      <c r="S4" s="312">
        <v>50</v>
      </c>
      <c r="T4" s="313">
        <v>0</v>
      </c>
      <c r="U4" s="314">
        <f t="shared" ref="U4:W4" si="1">SUM(U5:U96)</f>
        <v>1.06</v>
      </c>
      <c r="V4" s="315">
        <f t="shared" si="1"/>
        <v>0</v>
      </c>
      <c r="W4" s="316">
        <f t="shared" si="1"/>
        <v>87</v>
      </c>
    </row>
    <row r="5" spans="1:23" x14ac:dyDescent="0.25">
      <c r="A5" s="317" t="s">
        <v>213</v>
      </c>
      <c r="B5" s="318">
        <v>0.55000000000000004</v>
      </c>
      <c r="C5" s="319"/>
      <c r="D5" s="23"/>
      <c r="E5" s="320"/>
      <c r="F5" s="23"/>
      <c r="G5" s="321"/>
      <c r="H5" s="156">
        <f>B5-K5-(L5+M5+N5+O5+S5+V5)/100</f>
        <v>0.55000000000000004</v>
      </c>
      <c r="I5" s="322"/>
      <c r="J5" s="322">
        <f>H5+I5+K5</f>
        <v>0.55000000000000004</v>
      </c>
      <c r="K5" s="323"/>
      <c r="L5" s="264"/>
      <c r="M5" s="324"/>
      <c r="N5" s="325"/>
      <c r="O5" s="324"/>
      <c r="P5" s="267"/>
      <c r="Q5" s="268"/>
      <c r="R5" s="269"/>
      <c r="S5" s="268"/>
      <c r="T5" s="268"/>
      <c r="U5" s="270"/>
      <c r="V5" s="271"/>
      <c r="W5" s="392"/>
    </row>
    <row r="6" spans="1:23" x14ac:dyDescent="0.25">
      <c r="A6" s="326" t="s">
        <v>214</v>
      </c>
      <c r="B6" s="327">
        <v>1</v>
      </c>
      <c r="C6" s="328"/>
      <c r="D6" s="22"/>
      <c r="E6" s="4"/>
      <c r="F6" s="22"/>
      <c r="G6" s="329"/>
      <c r="H6" s="330">
        <f t="shared" ref="H6:H42" si="2">B6-K6-(L6+M6+N6+O6+S6+V6)/100</f>
        <v>0.997</v>
      </c>
      <c r="I6" s="331"/>
      <c r="J6" s="331">
        <f t="shared" ref="J6:J42" si="3">H6+I6+K6</f>
        <v>0.997</v>
      </c>
      <c r="K6" s="332"/>
      <c r="L6" s="36">
        <v>0.3</v>
      </c>
      <c r="M6" s="3"/>
      <c r="N6" s="333"/>
      <c r="O6" s="3"/>
      <c r="P6" s="279"/>
      <c r="Q6" s="1"/>
      <c r="R6" s="206"/>
      <c r="S6" s="1"/>
      <c r="T6" s="1"/>
      <c r="U6" s="44"/>
      <c r="V6" s="280"/>
      <c r="W6" s="390">
        <v>5</v>
      </c>
    </row>
    <row r="7" spans="1:23" x14ac:dyDescent="0.25">
      <c r="A7" s="326" t="s">
        <v>215</v>
      </c>
      <c r="B7" s="327">
        <v>5.16</v>
      </c>
      <c r="C7" s="328"/>
      <c r="D7" s="22"/>
      <c r="E7" s="4"/>
      <c r="F7" s="22"/>
      <c r="G7" s="329"/>
      <c r="H7" s="330">
        <f t="shared" si="2"/>
        <v>5.1100000000000003</v>
      </c>
      <c r="I7" s="331"/>
      <c r="J7" s="331">
        <f t="shared" si="3"/>
        <v>5.1100000000000003</v>
      </c>
      <c r="K7" s="332"/>
      <c r="L7" s="36"/>
      <c r="M7" s="3"/>
      <c r="N7" s="333">
        <v>5</v>
      </c>
      <c r="O7" s="3"/>
      <c r="P7" s="279"/>
      <c r="Q7" s="1"/>
      <c r="R7" s="206"/>
      <c r="S7" s="1"/>
      <c r="T7" s="1"/>
      <c r="U7" s="44"/>
      <c r="V7" s="280"/>
      <c r="W7" s="390"/>
    </row>
    <row r="8" spans="1:23" x14ac:dyDescent="0.25">
      <c r="A8" s="326" t="s">
        <v>216</v>
      </c>
      <c r="B8" s="327">
        <v>0.05</v>
      </c>
      <c r="C8" s="328"/>
      <c r="D8" s="22"/>
      <c r="E8" s="4"/>
      <c r="F8" s="22"/>
      <c r="G8" s="329"/>
      <c r="H8" s="330">
        <f t="shared" si="2"/>
        <v>0.05</v>
      </c>
      <c r="I8" s="331"/>
      <c r="J8" s="331">
        <f t="shared" si="3"/>
        <v>0.05</v>
      </c>
      <c r="K8" s="332"/>
      <c r="L8" s="36"/>
      <c r="M8" s="3"/>
      <c r="N8" s="333"/>
      <c r="O8" s="3"/>
      <c r="P8" s="279"/>
      <c r="Q8" s="1"/>
      <c r="R8" s="206"/>
      <c r="S8" s="1"/>
      <c r="T8" s="1"/>
      <c r="U8" s="44"/>
      <c r="V8" s="280"/>
      <c r="W8" s="390"/>
    </row>
    <row r="9" spans="1:23" x14ac:dyDescent="0.25">
      <c r="A9" s="334" t="s">
        <v>217</v>
      </c>
      <c r="B9" s="327">
        <v>2</v>
      </c>
      <c r="C9" s="328"/>
      <c r="D9" s="22"/>
      <c r="E9" s="4"/>
      <c r="F9" s="22"/>
      <c r="G9" s="329"/>
      <c r="H9" s="330">
        <f t="shared" si="2"/>
        <v>1.9621999999999999</v>
      </c>
      <c r="I9" s="331"/>
      <c r="J9" s="331">
        <f t="shared" si="3"/>
        <v>1.9621999999999999</v>
      </c>
      <c r="K9" s="332"/>
      <c r="L9" s="36">
        <v>3.5</v>
      </c>
      <c r="M9" s="3"/>
      <c r="N9" s="22">
        <v>0.28000000000000003</v>
      </c>
      <c r="O9" s="3"/>
      <c r="P9" s="279"/>
      <c r="Q9" s="1"/>
      <c r="R9" s="206"/>
      <c r="S9" s="1"/>
      <c r="T9" s="1"/>
      <c r="U9" s="44"/>
      <c r="V9" s="280"/>
      <c r="W9" s="390">
        <v>2</v>
      </c>
    </row>
    <row r="10" spans="1:23" x14ac:dyDescent="0.25">
      <c r="A10" s="334" t="s">
        <v>218</v>
      </c>
      <c r="B10" s="327">
        <v>0.6</v>
      </c>
      <c r="C10" s="328"/>
      <c r="D10" s="22"/>
      <c r="E10" s="4"/>
      <c r="F10" s="22"/>
      <c r="G10" s="329"/>
      <c r="H10" s="330">
        <f t="shared" si="2"/>
        <v>0.45800000000000002</v>
      </c>
      <c r="I10" s="331"/>
      <c r="J10" s="331">
        <f t="shared" si="3"/>
        <v>0.53</v>
      </c>
      <c r="K10" s="335">
        <v>7.1999999999999995E-2</v>
      </c>
      <c r="L10" s="36">
        <v>7</v>
      </c>
      <c r="M10" s="3"/>
      <c r="N10" s="333"/>
      <c r="O10" s="3"/>
      <c r="P10" s="279"/>
      <c r="Q10" s="1"/>
      <c r="R10" s="206"/>
      <c r="S10" s="1"/>
      <c r="T10" s="1"/>
      <c r="U10" s="44"/>
      <c r="V10" s="280"/>
      <c r="W10" s="390"/>
    </row>
    <row r="11" spans="1:23" x14ac:dyDescent="0.25">
      <c r="A11" s="334" t="s">
        <v>219</v>
      </c>
      <c r="B11" s="327">
        <v>1.3</v>
      </c>
      <c r="C11" s="328"/>
      <c r="D11" s="22"/>
      <c r="E11" s="4"/>
      <c r="F11" s="22"/>
      <c r="G11" s="329"/>
      <c r="H11" s="330">
        <f t="shared" si="2"/>
        <v>1.2793000000000001</v>
      </c>
      <c r="I11" s="331"/>
      <c r="J11" s="331">
        <f t="shared" si="3"/>
        <v>1.2793000000000001</v>
      </c>
      <c r="K11" s="332"/>
      <c r="L11" s="36">
        <v>0.47</v>
      </c>
      <c r="M11" s="3"/>
      <c r="N11" s="333">
        <v>0.8</v>
      </c>
      <c r="O11" s="3">
        <v>0.8</v>
      </c>
      <c r="P11" s="279"/>
      <c r="Q11" s="1"/>
      <c r="R11" s="206"/>
      <c r="S11" s="1"/>
      <c r="T11" s="1"/>
      <c r="U11" s="44"/>
      <c r="V11" s="280"/>
      <c r="W11" s="390"/>
    </row>
    <row r="12" spans="1:23" x14ac:dyDescent="0.25">
      <c r="A12" s="334" t="s">
        <v>220</v>
      </c>
      <c r="B12" s="327">
        <v>1.1000000000000001</v>
      </c>
      <c r="C12" s="328"/>
      <c r="D12" s="22"/>
      <c r="E12" s="4"/>
      <c r="F12" s="22"/>
      <c r="G12" s="329"/>
      <c r="H12" s="330">
        <f t="shared" si="2"/>
        <v>1.0148999999999999</v>
      </c>
      <c r="I12" s="331"/>
      <c r="J12" s="331">
        <f t="shared" si="3"/>
        <v>1.0148999999999999</v>
      </c>
      <c r="K12" s="332"/>
      <c r="L12" s="36">
        <v>3.48</v>
      </c>
      <c r="M12" s="3">
        <v>1.92</v>
      </c>
      <c r="N12" s="333">
        <v>3.11</v>
      </c>
      <c r="O12" s="3"/>
      <c r="P12" s="279"/>
      <c r="Q12" s="1"/>
      <c r="R12" s="206"/>
      <c r="S12" s="1"/>
      <c r="T12" s="1"/>
      <c r="U12" s="44">
        <v>1.06</v>
      </c>
      <c r="V12" s="280"/>
      <c r="W12" s="390">
        <v>12</v>
      </c>
    </row>
    <row r="13" spans="1:23" x14ac:dyDescent="0.25">
      <c r="A13" s="334" t="s">
        <v>221</v>
      </c>
      <c r="B13" s="327">
        <v>0.92</v>
      </c>
      <c r="C13" s="328"/>
      <c r="D13" s="22"/>
      <c r="E13" s="4"/>
      <c r="F13" s="22"/>
      <c r="G13" s="329"/>
      <c r="H13" s="330">
        <f t="shared" si="2"/>
        <v>0.92</v>
      </c>
      <c r="I13" s="331"/>
      <c r="J13" s="331">
        <f t="shared" si="3"/>
        <v>0.92</v>
      </c>
      <c r="K13" s="332"/>
      <c r="L13" s="36"/>
      <c r="M13" s="3"/>
      <c r="N13" s="333"/>
      <c r="O13" s="3"/>
      <c r="P13" s="279"/>
      <c r="Q13" s="1"/>
      <c r="R13" s="206"/>
      <c r="S13" s="1"/>
      <c r="T13" s="1"/>
      <c r="U13" s="44"/>
      <c r="V13" s="280"/>
      <c r="W13" s="390"/>
    </row>
    <row r="14" spans="1:23" x14ac:dyDescent="0.25">
      <c r="A14" s="334" t="s">
        <v>222</v>
      </c>
      <c r="B14" s="327">
        <v>1.86</v>
      </c>
      <c r="C14" s="328"/>
      <c r="D14" s="22"/>
      <c r="E14" s="4"/>
      <c r="F14" s="22"/>
      <c r="G14" s="329"/>
      <c r="H14" s="330">
        <f t="shared" si="2"/>
        <v>1.7317</v>
      </c>
      <c r="I14" s="331"/>
      <c r="J14" s="331">
        <f t="shared" si="3"/>
        <v>1.7317</v>
      </c>
      <c r="K14" s="332"/>
      <c r="L14" s="36"/>
      <c r="M14" s="3"/>
      <c r="N14" s="333">
        <v>8.83</v>
      </c>
      <c r="O14" s="3">
        <v>4</v>
      </c>
      <c r="P14" s="279"/>
      <c r="Q14" s="1"/>
      <c r="R14" s="206"/>
      <c r="S14" s="1"/>
      <c r="T14" s="1"/>
      <c r="U14" s="44"/>
      <c r="V14" s="280"/>
      <c r="W14" s="390">
        <v>4</v>
      </c>
    </row>
    <row r="15" spans="1:23" x14ac:dyDescent="0.25">
      <c r="A15" s="334" t="s">
        <v>223</v>
      </c>
      <c r="B15" s="327">
        <v>0.68</v>
      </c>
      <c r="C15" s="328"/>
      <c r="D15" s="22"/>
      <c r="E15" s="3"/>
      <c r="F15" s="22"/>
      <c r="G15" s="336"/>
      <c r="H15" s="330">
        <f t="shared" si="2"/>
        <v>0.66</v>
      </c>
      <c r="I15" s="331"/>
      <c r="J15" s="331">
        <f t="shared" si="3"/>
        <v>0.66</v>
      </c>
      <c r="K15" s="332"/>
      <c r="L15" s="37">
        <v>2</v>
      </c>
      <c r="M15" s="3"/>
      <c r="N15" s="333"/>
      <c r="O15" s="3"/>
      <c r="P15" s="279"/>
      <c r="Q15" s="1"/>
      <c r="R15" s="206"/>
      <c r="S15" s="1"/>
      <c r="T15" s="1"/>
      <c r="U15" s="44"/>
      <c r="V15" s="280"/>
      <c r="W15" s="390">
        <v>9</v>
      </c>
    </row>
    <row r="16" spans="1:23" x14ac:dyDescent="0.25">
      <c r="A16" s="334" t="s">
        <v>224</v>
      </c>
      <c r="B16" s="327">
        <v>0.94</v>
      </c>
      <c r="C16" s="328"/>
      <c r="D16" s="22"/>
      <c r="E16" s="4"/>
      <c r="F16" s="22"/>
      <c r="G16" s="329"/>
      <c r="H16" s="330">
        <f t="shared" si="2"/>
        <v>0.94</v>
      </c>
      <c r="I16" s="331"/>
      <c r="J16" s="331">
        <f t="shared" si="3"/>
        <v>0.94</v>
      </c>
      <c r="K16" s="332"/>
      <c r="L16" s="36"/>
      <c r="M16" s="3"/>
      <c r="N16" s="333"/>
      <c r="O16" s="3"/>
      <c r="P16" s="279"/>
      <c r="Q16" s="1"/>
      <c r="R16" s="206"/>
      <c r="S16" s="1"/>
      <c r="T16" s="1"/>
      <c r="U16" s="44"/>
      <c r="V16" s="280"/>
      <c r="W16" s="390"/>
    </row>
    <row r="17" spans="1:23" x14ac:dyDescent="0.25">
      <c r="A17" s="326" t="s">
        <v>225</v>
      </c>
      <c r="B17" s="327">
        <v>7.49</v>
      </c>
      <c r="C17" s="328"/>
      <c r="D17" s="22"/>
      <c r="E17" s="4">
        <v>2.2000000000000002</v>
      </c>
      <c r="F17" s="22"/>
      <c r="G17" s="329"/>
      <c r="H17" s="330">
        <f t="shared" si="2"/>
        <v>7.4794999999999998</v>
      </c>
      <c r="I17" s="331"/>
      <c r="J17" s="331">
        <f t="shared" si="3"/>
        <v>7.4794999999999998</v>
      </c>
      <c r="K17" s="332"/>
      <c r="L17" s="36">
        <v>1.05</v>
      </c>
      <c r="M17" s="3"/>
      <c r="N17" s="333"/>
      <c r="O17" s="3"/>
      <c r="P17" s="279"/>
      <c r="Q17" s="1"/>
      <c r="R17" s="206"/>
      <c r="S17" s="1"/>
      <c r="T17" s="1"/>
      <c r="U17" s="44"/>
      <c r="V17" s="280"/>
      <c r="W17" s="390"/>
    </row>
    <row r="18" spans="1:23" x14ac:dyDescent="0.25">
      <c r="A18" s="326" t="s">
        <v>226</v>
      </c>
      <c r="B18" s="327">
        <v>0.04</v>
      </c>
      <c r="C18" s="328"/>
      <c r="D18" s="22"/>
      <c r="E18" s="4"/>
      <c r="F18" s="22"/>
      <c r="G18" s="329"/>
      <c r="H18" s="330">
        <f t="shared" si="2"/>
        <v>0.04</v>
      </c>
      <c r="I18" s="331"/>
      <c r="J18" s="331">
        <f t="shared" si="3"/>
        <v>0.04</v>
      </c>
      <c r="K18" s="332"/>
      <c r="L18" s="36"/>
      <c r="M18" s="3"/>
      <c r="N18" s="333"/>
      <c r="O18" s="3"/>
      <c r="P18" s="279"/>
      <c r="Q18" s="1"/>
      <c r="R18" s="206"/>
      <c r="S18" s="1"/>
      <c r="T18" s="1"/>
      <c r="U18" s="44"/>
      <c r="V18" s="280"/>
      <c r="W18" s="390"/>
    </row>
    <row r="19" spans="1:23" x14ac:dyDescent="0.25">
      <c r="A19" s="326" t="s">
        <v>227</v>
      </c>
      <c r="B19" s="327">
        <v>9.31</v>
      </c>
      <c r="C19" s="328"/>
      <c r="D19" s="22"/>
      <c r="E19" s="4"/>
      <c r="F19" s="22"/>
      <c r="G19" s="329"/>
      <c r="H19" s="330">
        <f t="shared" si="2"/>
        <v>9.0813000000000006</v>
      </c>
      <c r="I19" s="331"/>
      <c r="J19" s="331">
        <f t="shared" si="3"/>
        <v>9.0813000000000006</v>
      </c>
      <c r="K19" s="332"/>
      <c r="L19" s="36"/>
      <c r="M19" s="3">
        <v>0.42</v>
      </c>
      <c r="N19" s="333">
        <v>22.45</v>
      </c>
      <c r="O19" s="3"/>
      <c r="P19" s="279"/>
      <c r="Q19" s="1"/>
      <c r="R19" s="206"/>
      <c r="S19" s="1"/>
      <c r="T19" s="1"/>
      <c r="U19" s="44"/>
      <c r="V19" s="280"/>
      <c r="W19" s="390"/>
    </row>
    <row r="20" spans="1:23" x14ac:dyDescent="0.25">
      <c r="A20" s="326" t="s">
        <v>228</v>
      </c>
      <c r="B20" s="327">
        <v>0.26</v>
      </c>
      <c r="C20" s="337"/>
      <c r="D20" s="22"/>
      <c r="E20" s="4"/>
      <c r="F20" s="22"/>
      <c r="G20" s="329"/>
      <c r="H20" s="330">
        <f t="shared" si="2"/>
        <v>0.26</v>
      </c>
      <c r="I20" s="331"/>
      <c r="J20" s="331">
        <f t="shared" si="3"/>
        <v>0.26</v>
      </c>
      <c r="K20" s="332"/>
      <c r="L20" s="36"/>
      <c r="M20" s="3"/>
      <c r="N20" s="333"/>
      <c r="O20" s="3"/>
      <c r="P20" s="279"/>
      <c r="Q20" s="1"/>
      <c r="R20" s="206"/>
      <c r="S20" s="1"/>
      <c r="T20" s="1"/>
      <c r="U20" s="44"/>
      <c r="V20" s="280"/>
      <c r="W20" s="390"/>
    </row>
    <row r="21" spans="1:23" x14ac:dyDescent="0.25">
      <c r="A21" s="326" t="s">
        <v>229</v>
      </c>
      <c r="B21" s="327">
        <v>0.01</v>
      </c>
      <c r="C21" s="337"/>
      <c r="D21" s="22"/>
      <c r="E21" s="4"/>
      <c r="F21" s="22"/>
      <c r="G21" s="329"/>
      <c r="H21" s="330">
        <f t="shared" si="2"/>
        <v>0.01</v>
      </c>
      <c r="I21" s="331"/>
      <c r="J21" s="331">
        <f t="shared" si="3"/>
        <v>0.01</v>
      </c>
      <c r="K21" s="332"/>
      <c r="L21" s="36"/>
      <c r="M21" s="3"/>
      <c r="N21" s="333"/>
      <c r="O21" s="3"/>
      <c r="P21" s="279"/>
      <c r="Q21" s="1"/>
      <c r="R21" s="206"/>
      <c r="S21" s="1"/>
      <c r="T21" s="1"/>
      <c r="U21" s="44"/>
      <c r="V21" s="280"/>
      <c r="W21" s="390"/>
    </row>
    <row r="22" spans="1:23" x14ac:dyDescent="0.25">
      <c r="A22" s="334" t="s">
        <v>230</v>
      </c>
      <c r="B22" s="327">
        <v>1.52</v>
      </c>
      <c r="C22" s="337"/>
      <c r="D22" s="22"/>
      <c r="E22" s="4"/>
      <c r="F22" s="22"/>
      <c r="G22" s="329"/>
      <c r="H22" s="330">
        <f t="shared" si="2"/>
        <v>1.4670000000000001</v>
      </c>
      <c r="I22" s="331"/>
      <c r="J22" s="331">
        <f t="shared" si="3"/>
        <v>1.4670000000000001</v>
      </c>
      <c r="K22" s="332"/>
      <c r="L22" s="36"/>
      <c r="M22" s="3"/>
      <c r="N22" s="333">
        <v>5.3</v>
      </c>
      <c r="O22" s="3"/>
      <c r="P22" s="279"/>
      <c r="Q22" s="1"/>
      <c r="R22" s="206"/>
      <c r="S22" s="1"/>
      <c r="T22" s="1"/>
      <c r="U22" s="44"/>
      <c r="V22" s="280"/>
      <c r="W22" s="390"/>
    </row>
    <row r="23" spans="1:23" x14ac:dyDescent="0.25">
      <c r="A23" s="334" t="s">
        <v>231</v>
      </c>
      <c r="B23" s="327">
        <v>0.01</v>
      </c>
      <c r="C23" s="337"/>
      <c r="D23" s="22"/>
      <c r="E23" s="4"/>
      <c r="F23" s="22"/>
      <c r="G23" s="329"/>
      <c r="H23" s="330">
        <f t="shared" si="2"/>
        <v>0.01</v>
      </c>
      <c r="I23" s="331"/>
      <c r="J23" s="331">
        <f t="shared" si="3"/>
        <v>0.01</v>
      </c>
      <c r="K23" s="332"/>
      <c r="L23" s="36"/>
      <c r="M23" s="3"/>
      <c r="N23" s="333"/>
      <c r="O23" s="3"/>
      <c r="P23" s="279"/>
      <c r="Q23" s="1"/>
      <c r="R23" s="206"/>
      <c r="S23" s="1"/>
      <c r="T23" s="1"/>
      <c r="U23" s="44"/>
      <c r="V23" s="280"/>
      <c r="W23" s="390"/>
    </row>
    <row r="24" spans="1:23" x14ac:dyDescent="0.25">
      <c r="A24" s="334" t="s">
        <v>232</v>
      </c>
      <c r="B24" s="327">
        <v>0.9</v>
      </c>
      <c r="C24" s="337"/>
      <c r="D24" s="22"/>
      <c r="E24" s="4"/>
      <c r="F24" s="22"/>
      <c r="G24" s="329"/>
      <c r="H24" s="330">
        <f t="shared" si="2"/>
        <v>0.9</v>
      </c>
      <c r="I24" s="331"/>
      <c r="J24" s="331">
        <f t="shared" si="3"/>
        <v>0.9</v>
      </c>
      <c r="K24" s="332"/>
      <c r="L24" s="36"/>
      <c r="M24" s="3"/>
      <c r="N24" s="333"/>
      <c r="O24" s="3"/>
      <c r="P24" s="279"/>
      <c r="Q24" s="1"/>
      <c r="R24" s="206"/>
      <c r="S24" s="1"/>
      <c r="T24" s="1"/>
      <c r="U24" s="44"/>
      <c r="V24" s="280"/>
      <c r="W24" s="390"/>
    </row>
    <row r="25" spans="1:23" x14ac:dyDescent="0.25">
      <c r="A25" s="334" t="s">
        <v>233</v>
      </c>
      <c r="B25" s="327">
        <v>3.9</v>
      </c>
      <c r="C25" s="337"/>
      <c r="D25" s="22"/>
      <c r="E25" s="61"/>
      <c r="F25" s="22"/>
      <c r="G25" s="251"/>
      <c r="H25" s="330">
        <f t="shared" si="2"/>
        <v>3.8496000000000001</v>
      </c>
      <c r="I25" s="331"/>
      <c r="J25" s="331">
        <f t="shared" si="3"/>
        <v>3.8496000000000001</v>
      </c>
      <c r="K25" s="332"/>
      <c r="L25" s="338">
        <v>1.7</v>
      </c>
      <c r="M25" s="3"/>
      <c r="N25" s="333">
        <v>1.67</v>
      </c>
      <c r="O25" s="3">
        <v>1.67</v>
      </c>
      <c r="P25" s="279"/>
      <c r="Q25" s="1"/>
      <c r="R25" s="206"/>
      <c r="S25" s="1"/>
      <c r="T25" s="1"/>
      <c r="U25" s="44"/>
      <c r="V25" s="280"/>
      <c r="W25" s="390">
        <v>8</v>
      </c>
    </row>
    <row r="26" spans="1:23" x14ac:dyDescent="0.25">
      <c r="A26" s="334" t="s">
        <v>234</v>
      </c>
      <c r="B26" s="327">
        <v>0.06</v>
      </c>
      <c r="C26" s="337"/>
      <c r="D26" s="22"/>
      <c r="E26" s="4"/>
      <c r="F26" s="22"/>
      <c r="G26" s="329"/>
      <c r="H26" s="330">
        <f t="shared" si="2"/>
        <v>0.06</v>
      </c>
      <c r="I26" s="331"/>
      <c r="J26" s="331">
        <f t="shared" si="3"/>
        <v>0.06</v>
      </c>
      <c r="K26" s="332"/>
      <c r="L26" s="36"/>
      <c r="M26" s="4"/>
      <c r="N26" s="333"/>
      <c r="O26" s="4"/>
      <c r="P26" s="279"/>
      <c r="Q26" s="1"/>
      <c r="R26" s="206"/>
      <c r="S26" s="1"/>
      <c r="T26" s="1"/>
      <c r="U26" s="44"/>
      <c r="V26" s="280"/>
      <c r="W26" s="390"/>
    </row>
    <row r="27" spans="1:23" x14ac:dyDescent="0.25">
      <c r="A27" s="334" t="s">
        <v>235</v>
      </c>
      <c r="B27" s="327">
        <v>0.5</v>
      </c>
      <c r="C27" s="337"/>
      <c r="D27" s="22"/>
      <c r="E27" s="4"/>
      <c r="F27" s="22"/>
      <c r="G27" s="329"/>
      <c r="H27" s="330">
        <f t="shared" si="2"/>
        <v>0.40860000000000002</v>
      </c>
      <c r="I27" s="331"/>
      <c r="J27" s="331">
        <f t="shared" si="3"/>
        <v>0.40860000000000002</v>
      </c>
      <c r="K27" s="332"/>
      <c r="L27" s="36"/>
      <c r="M27" s="4">
        <v>1.69</v>
      </c>
      <c r="N27" s="333">
        <v>7.45</v>
      </c>
      <c r="O27" s="4"/>
      <c r="P27" s="279"/>
      <c r="Q27" s="1"/>
      <c r="R27" s="206"/>
      <c r="S27" s="1"/>
      <c r="T27" s="1"/>
      <c r="U27" s="44"/>
      <c r="V27" s="280"/>
      <c r="W27" s="390"/>
    </row>
    <row r="28" spans="1:23" x14ac:dyDescent="0.25">
      <c r="A28" s="334" t="s">
        <v>236</v>
      </c>
      <c r="B28" s="327">
        <v>0.62</v>
      </c>
      <c r="C28" s="337"/>
      <c r="D28" s="22"/>
      <c r="E28" s="4"/>
      <c r="F28" s="22"/>
      <c r="G28" s="329"/>
      <c r="H28" s="330">
        <f t="shared" si="2"/>
        <v>0.62</v>
      </c>
      <c r="I28" s="331"/>
      <c r="J28" s="331">
        <f t="shared" si="3"/>
        <v>0.62</v>
      </c>
      <c r="K28" s="332"/>
      <c r="L28" s="36"/>
      <c r="M28" s="4"/>
      <c r="N28" s="333"/>
      <c r="O28" s="4"/>
      <c r="P28" s="279"/>
      <c r="Q28" s="1"/>
      <c r="R28" s="206"/>
      <c r="S28" s="1"/>
      <c r="T28" s="1"/>
      <c r="U28" s="44"/>
      <c r="V28" s="280"/>
      <c r="W28" s="390"/>
    </row>
    <row r="29" spans="1:23" x14ac:dyDescent="0.25">
      <c r="A29" s="334" t="s">
        <v>237</v>
      </c>
      <c r="B29" s="327">
        <v>0.5</v>
      </c>
      <c r="C29" s="337"/>
      <c r="D29" s="22"/>
      <c r="E29" s="4"/>
      <c r="F29" s="22"/>
      <c r="G29" s="329"/>
      <c r="H29" s="330">
        <f t="shared" si="2"/>
        <v>0.46100000000000002</v>
      </c>
      <c r="I29" s="331"/>
      <c r="J29" s="331">
        <f t="shared" si="3"/>
        <v>0.46100000000000002</v>
      </c>
      <c r="K29" s="332"/>
      <c r="L29" s="36">
        <v>3.9</v>
      </c>
      <c r="M29" s="3"/>
      <c r="N29" s="333"/>
      <c r="O29" s="3"/>
      <c r="P29" s="279"/>
      <c r="Q29" s="1"/>
      <c r="R29" s="206"/>
      <c r="S29" s="1"/>
      <c r="T29" s="1"/>
      <c r="U29" s="44"/>
      <c r="V29" s="280"/>
      <c r="W29" s="390"/>
    </row>
    <row r="30" spans="1:23" x14ac:dyDescent="0.25">
      <c r="A30" s="334" t="s">
        <v>238</v>
      </c>
      <c r="B30" s="327">
        <v>5.14</v>
      </c>
      <c r="C30" s="337"/>
      <c r="D30" s="22"/>
      <c r="E30" s="4"/>
      <c r="F30" s="22"/>
      <c r="G30" s="329"/>
      <c r="H30" s="330">
        <f t="shared" si="2"/>
        <v>5.0944000000000003</v>
      </c>
      <c r="I30" s="331"/>
      <c r="J30" s="331">
        <f t="shared" si="3"/>
        <v>5.0944000000000003</v>
      </c>
      <c r="K30" s="332"/>
      <c r="L30" s="36">
        <v>1.84</v>
      </c>
      <c r="M30" s="3"/>
      <c r="N30" s="333">
        <v>2.72</v>
      </c>
      <c r="O30" s="3"/>
      <c r="P30" s="279"/>
      <c r="Q30" s="1"/>
      <c r="R30" s="206"/>
      <c r="S30" s="1"/>
      <c r="T30" s="1"/>
      <c r="U30" s="44"/>
      <c r="V30" s="280"/>
      <c r="W30" s="390"/>
    </row>
    <row r="31" spans="1:23" x14ac:dyDescent="0.25">
      <c r="A31" s="339" t="s">
        <v>239</v>
      </c>
      <c r="B31" s="327">
        <v>4.8099999999999996</v>
      </c>
      <c r="C31" s="337"/>
      <c r="D31" s="22"/>
      <c r="E31" s="4"/>
      <c r="F31" s="22"/>
      <c r="G31" s="329"/>
      <c r="H31" s="330">
        <f t="shared" si="2"/>
        <v>4.8099999999999996</v>
      </c>
      <c r="I31" s="331"/>
      <c r="J31" s="331">
        <f t="shared" si="3"/>
        <v>4.8099999999999996</v>
      </c>
      <c r="K31" s="332"/>
      <c r="L31" s="36"/>
      <c r="M31" s="3"/>
      <c r="N31" s="333"/>
      <c r="O31" s="3"/>
      <c r="P31" s="279"/>
      <c r="Q31" s="1"/>
      <c r="R31" s="206"/>
      <c r="S31" s="1"/>
      <c r="T31" s="1"/>
      <c r="U31" s="44"/>
      <c r="V31" s="280"/>
      <c r="W31" s="390"/>
    </row>
    <row r="32" spans="1:23" x14ac:dyDescent="0.25">
      <c r="A32" s="340" t="s">
        <v>240</v>
      </c>
      <c r="B32" s="327">
        <v>11</v>
      </c>
      <c r="C32" s="337"/>
      <c r="D32" s="22"/>
      <c r="E32" s="4"/>
      <c r="F32" s="22"/>
      <c r="G32" s="329"/>
      <c r="H32" s="330">
        <f t="shared" si="2"/>
        <v>9.9327000000000005</v>
      </c>
      <c r="I32" s="331"/>
      <c r="J32" s="331">
        <f t="shared" si="3"/>
        <v>9.9327000000000005</v>
      </c>
      <c r="K32" s="332"/>
      <c r="L32" s="36">
        <v>25</v>
      </c>
      <c r="M32" s="3"/>
      <c r="N32" s="333">
        <v>81.73</v>
      </c>
      <c r="O32" s="3"/>
      <c r="P32" s="279"/>
      <c r="Q32" s="1"/>
      <c r="R32" s="206"/>
      <c r="S32" s="1"/>
      <c r="T32" s="1"/>
      <c r="U32" s="44"/>
      <c r="V32" s="280"/>
      <c r="W32" s="390">
        <v>7</v>
      </c>
    </row>
    <row r="33" spans="1:23" x14ac:dyDescent="0.25">
      <c r="A33" s="334" t="s">
        <v>241</v>
      </c>
      <c r="B33" s="327">
        <v>0.3</v>
      </c>
      <c r="C33" s="337"/>
      <c r="D33" s="22"/>
      <c r="E33" s="3"/>
      <c r="F33" s="22"/>
      <c r="G33" s="336"/>
      <c r="H33" s="330">
        <f t="shared" si="2"/>
        <v>0.29289999999999999</v>
      </c>
      <c r="I33" s="331"/>
      <c r="J33" s="331">
        <f t="shared" si="3"/>
        <v>0.29289999999999999</v>
      </c>
      <c r="K33" s="332"/>
      <c r="L33" s="37">
        <v>0.71</v>
      </c>
      <c r="M33" s="3"/>
      <c r="N33" s="333"/>
      <c r="O33" s="3"/>
      <c r="P33" s="279"/>
      <c r="Q33" s="1"/>
      <c r="R33" s="206"/>
      <c r="S33" s="1"/>
      <c r="T33" s="1"/>
      <c r="U33" s="44"/>
      <c r="V33" s="280"/>
      <c r="W33" s="390"/>
    </row>
    <row r="34" spans="1:23" x14ac:dyDescent="0.25">
      <c r="A34" s="339" t="s">
        <v>242</v>
      </c>
      <c r="B34" s="327">
        <v>1.3</v>
      </c>
      <c r="C34" s="337"/>
      <c r="D34" s="22"/>
      <c r="E34" s="4"/>
      <c r="F34" s="22"/>
      <c r="G34" s="329">
        <v>6.44</v>
      </c>
      <c r="H34" s="330">
        <f t="shared" si="2"/>
        <v>1.3</v>
      </c>
      <c r="I34" s="331"/>
      <c r="J34" s="331">
        <f t="shared" si="3"/>
        <v>1.3</v>
      </c>
      <c r="K34" s="335"/>
      <c r="L34" s="36"/>
      <c r="M34" s="3"/>
      <c r="N34" s="333"/>
      <c r="O34" s="3"/>
      <c r="P34" s="279"/>
      <c r="Q34" s="1"/>
      <c r="R34" s="206"/>
      <c r="S34" s="1"/>
      <c r="T34" s="1"/>
      <c r="U34" s="44"/>
      <c r="V34" s="280"/>
      <c r="W34" s="390"/>
    </row>
    <row r="35" spans="1:23" x14ac:dyDescent="0.25">
      <c r="A35" s="339" t="s">
        <v>243</v>
      </c>
      <c r="B35" s="327">
        <v>4.5</v>
      </c>
      <c r="C35" s="337"/>
      <c r="D35" s="22"/>
      <c r="E35" s="4"/>
      <c r="F35" s="22"/>
      <c r="G35" s="329"/>
      <c r="H35" s="330">
        <f t="shared" si="2"/>
        <v>4.5</v>
      </c>
      <c r="I35" s="331"/>
      <c r="J35" s="331">
        <f t="shared" si="3"/>
        <v>4.5</v>
      </c>
      <c r="K35" s="335"/>
      <c r="L35" s="36"/>
      <c r="M35" s="3"/>
      <c r="N35" s="333"/>
      <c r="O35" s="3"/>
      <c r="P35" s="279"/>
      <c r="Q35" s="1"/>
      <c r="R35" s="206"/>
      <c r="S35" s="1"/>
      <c r="T35" s="1"/>
      <c r="U35" s="44"/>
      <c r="V35" s="280"/>
      <c r="W35" s="390"/>
    </row>
    <row r="36" spans="1:23" x14ac:dyDescent="0.25">
      <c r="A36" s="339" t="s">
        <v>244</v>
      </c>
      <c r="B36" s="327">
        <v>12.25</v>
      </c>
      <c r="C36" s="337"/>
      <c r="D36" s="22"/>
      <c r="E36" s="4"/>
      <c r="F36" s="22"/>
      <c r="G36" s="329"/>
      <c r="H36" s="330">
        <f t="shared" si="2"/>
        <v>11.394</v>
      </c>
      <c r="I36" s="331"/>
      <c r="J36" s="331">
        <f t="shared" si="3"/>
        <v>11.394</v>
      </c>
      <c r="K36" s="335"/>
      <c r="L36" s="36">
        <v>80.569999999999993</v>
      </c>
      <c r="M36" s="3"/>
      <c r="N36" s="333">
        <v>5.03</v>
      </c>
      <c r="O36" s="3"/>
      <c r="P36" s="279"/>
      <c r="Q36" s="1"/>
      <c r="R36" s="206"/>
      <c r="S36" s="1"/>
      <c r="T36" s="1"/>
      <c r="U36" s="44"/>
      <c r="V36" s="280"/>
      <c r="W36" s="390">
        <v>20</v>
      </c>
    </row>
    <row r="37" spans="1:23" x14ac:dyDescent="0.25">
      <c r="A37" s="334" t="s">
        <v>245</v>
      </c>
      <c r="B37" s="327">
        <v>0.1</v>
      </c>
      <c r="C37" s="337"/>
      <c r="D37" s="22"/>
      <c r="E37" s="4"/>
      <c r="F37" s="22"/>
      <c r="G37" s="329"/>
      <c r="H37" s="327">
        <f t="shared" si="2"/>
        <v>0.1</v>
      </c>
      <c r="I37" s="341"/>
      <c r="J37" s="341">
        <f t="shared" si="3"/>
        <v>0.1</v>
      </c>
      <c r="K37" s="332"/>
      <c r="L37" s="36"/>
      <c r="M37" s="3"/>
      <c r="N37" s="333"/>
      <c r="O37" s="3"/>
      <c r="P37" s="279"/>
      <c r="Q37" s="1"/>
      <c r="R37" s="206"/>
      <c r="S37" s="1"/>
      <c r="T37" s="1"/>
      <c r="U37" s="44"/>
      <c r="V37" s="280"/>
      <c r="W37" s="390"/>
    </row>
    <row r="38" spans="1:23" x14ac:dyDescent="0.25">
      <c r="A38" s="334" t="s">
        <v>246</v>
      </c>
      <c r="B38" s="327">
        <v>1</v>
      </c>
      <c r="C38" s="337"/>
      <c r="D38" s="22"/>
      <c r="E38" s="4"/>
      <c r="F38" s="22"/>
      <c r="G38" s="329"/>
      <c r="H38" s="327">
        <f t="shared" si="2"/>
        <v>1</v>
      </c>
      <c r="I38" s="341"/>
      <c r="J38" s="341">
        <f t="shared" si="3"/>
        <v>1</v>
      </c>
      <c r="K38" s="332"/>
      <c r="L38" s="36"/>
      <c r="M38" s="3"/>
      <c r="N38" s="333"/>
      <c r="O38" s="3"/>
      <c r="P38" s="279"/>
      <c r="Q38" s="1"/>
      <c r="R38" s="206"/>
      <c r="S38" s="1"/>
      <c r="T38" s="1"/>
      <c r="U38" s="44"/>
      <c r="V38" s="280"/>
      <c r="W38" s="390"/>
    </row>
    <row r="39" spans="1:23" x14ac:dyDescent="0.25">
      <c r="A39" s="334" t="s">
        <v>247</v>
      </c>
      <c r="B39" s="327">
        <v>1.1000000000000001</v>
      </c>
      <c r="C39" s="337"/>
      <c r="D39" s="22"/>
      <c r="E39" s="4"/>
      <c r="F39" s="22"/>
      <c r="G39" s="329"/>
      <c r="H39" s="327">
        <f t="shared" si="2"/>
        <v>1.1000000000000001</v>
      </c>
      <c r="I39" s="341"/>
      <c r="J39" s="341">
        <f t="shared" si="3"/>
        <v>1.1000000000000001</v>
      </c>
      <c r="K39" s="332"/>
      <c r="L39" s="36"/>
      <c r="M39" s="3"/>
      <c r="N39" s="333"/>
      <c r="O39" s="3"/>
      <c r="P39" s="279"/>
      <c r="Q39" s="1"/>
      <c r="R39" s="206"/>
      <c r="S39" s="1"/>
      <c r="T39" s="1"/>
      <c r="U39" s="44"/>
      <c r="V39" s="280"/>
      <c r="W39" s="390"/>
    </row>
    <row r="40" spans="1:23" x14ac:dyDescent="0.25">
      <c r="A40" s="334" t="s">
        <v>248</v>
      </c>
      <c r="B40" s="327">
        <v>0.18</v>
      </c>
      <c r="C40" s="337"/>
      <c r="D40" s="22"/>
      <c r="E40" s="3"/>
      <c r="F40" s="22"/>
      <c r="G40" s="336"/>
      <c r="H40" s="327">
        <f t="shared" si="2"/>
        <v>0.18</v>
      </c>
      <c r="I40" s="341"/>
      <c r="J40" s="341">
        <f t="shared" si="3"/>
        <v>0.18</v>
      </c>
      <c r="K40" s="332"/>
      <c r="L40" s="37"/>
      <c r="M40" s="3"/>
      <c r="N40" s="333"/>
      <c r="O40" s="3"/>
      <c r="P40" s="279"/>
      <c r="Q40" s="1"/>
      <c r="R40" s="206"/>
      <c r="S40" s="1"/>
      <c r="T40" s="1"/>
      <c r="U40" s="44"/>
      <c r="V40" s="280"/>
      <c r="W40" s="390"/>
    </row>
    <row r="41" spans="1:23" x14ac:dyDescent="0.25">
      <c r="A41" s="334" t="s">
        <v>249</v>
      </c>
      <c r="B41" s="327">
        <v>1.23</v>
      </c>
      <c r="C41" s="337"/>
      <c r="D41" s="22"/>
      <c r="E41" s="4"/>
      <c r="F41" s="22"/>
      <c r="G41" s="329"/>
      <c r="H41" s="327">
        <f t="shared" si="2"/>
        <v>1.21</v>
      </c>
      <c r="I41" s="341"/>
      <c r="J41" s="341">
        <f t="shared" si="3"/>
        <v>1.21</v>
      </c>
      <c r="K41" s="332"/>
      <c r="L41" s="36">
        <v>2</v>
      </c>
      <c r="M41" s="5"/>
      <c r="N41" s="333"/>
      <c r="O41" s="5"/>
      <c r="P41" s="279"/>
      <c r="Q41" s="1"/>
      <c r="R41" s="206"/>
      <c r="S41" s="1"/>
      <c r="T41" s="1"/>
      <c r="U41" s="44"/>
      <c r="V41" s="280"/>
      <c r="W41" s="390"/>
    </row>
    <row r="42" spans="1:23" ht="13.5" thickBot="1" x14ac:dyDescent="0.3">
      <c r="A42" s="342" t="s">
        <v>250</v>
      </c>
      <c r="B42" s="343">
        <v>7.77</v>
      </c>
      <c r="C42" s="344"/>
      <c r="D42" s="345"/>
      <c r="E42" s="346"/>
      <c r="F42" s="345"/>
      <c r="G42" s="347"/>
      <c r="H42" s="343">
        <f t="shared" si="2"/>
        <v>7.7005999999999997</v>
      </c>
      <c r="I42" s="348"/>
      <c r="J42" s="348">
        <f t="shared" si="3"/>
        <v>7.7005999999999997</v>
      </c>
      <c r="K42" s="349"/>
      <c r="L42" s="216">
        <v>5.23</v>
      </c>
      <c r="M42" s="350"/>
      <c r="N42" s="351">
        <v>1.71</v>
      </c>
      <c r="O42" s="350"/>
      <c r="P42" s="352"/>
      <c r="Q42" s="232"/>
      <c r="R42" s="213"/>
      <c r="S42" s="232"/>
      <c r="T42" s="232"/>
      <c r="U42" s="295"/>
      <c r="V42" s="296"/>
      <c r="W42" s="393">
        <v>20</v>
      </c>
    </row>
    <row r="43" spans="1:23" x14ac:dyDescent="0.25">
      <c r="A43" s="353"/>
      <c r="B43" s="354"/>
      <c r="C43" s="354"/>
      <c r="D43" s="355"/>
      <c r="E43" s="356"/>
      <c r="F43" s="355"/>
      <c r="G43" s="356"/>
      <c r="H43" s="354"/>
      <c r="I43" s="354"/>
      <c r="J43" s="354"/>
      <c r="K43" s="357"/>
      <c r="L43" s="356"/>
      <c r="M43" s="358"/>
      <c r="N43" s="355"/>
      <c r="O43" s="358"/>
      <c r="P43" s="359"/>
      <c r="Q43" s="359"/>
      <c r="R43" s="359"/>
    </row>
    <row r="44" spans="1:23" x14ac:dyDescent="0.25">
      <c r="A44" s="353"/>
      <c r="B44" s="354"/>
      <c r="C44" s="354"/>
      <c r="D44" s="355"/>
      <c r="E44" s="356"/>
      <c r="F44" s="355"/>
      <c r="G44" s="356"/>
      <c r="H44" s="354"/>
      <c r="I44" s="354"/>
      <c r="J44" s="354"/>
      <c r="K44" s="357"/>
      <c r="L44" s="356"/>
      <c r="M44" s="358"/>
      <c r="N44" s="355"/>
      <c r="O44" s="358"/>
      <c r="P44" s="359"/>
      <c r="Q44" s="359"/>
      <c r="R44" s="359"/>
    </row>
  </sheetData>
  <protectedRanges>
    <protectedRange sqref="V5:V42 R4:T4" name="Rozstęp2"/>
    <protectedRange sqref="U3" name="Rozstęp1_1_1_1"/>
  </protectedRanges>
  <customSheetViews>
    <customSheetView guid="{2B460A1A-BBF0-4786-9E04-F69A345E6DAD}" showPageBreaks="1" fitToPage="1" printArea="1">
      <pane ySplit="4" topLeftCell="A5" activePane="bottomLeft" state="frozen"/>
      <selection pane="bottomLeft" activeCell="C4" sqref="C4"/>
      <rowBreaks count="1" manualBreakCount="1">
        <brk id="42" max="19" man="1"/>
      </rowBreaks>
      <pageMargins left="0.17" right="0.17" top="0.47244094488188981" bottom="0.19685039370078741" header="0.15748031496062992" footer="0.31496062992125984"/>
      <pageSetup paperSize="9" scale="59" orientation="landscape" r:id="rId1"/>
    </customSheetView>
    <customSheetView guid="{4BB1F9C1-C935-4556-9D83-D4ACB0B9E648}" fitToPage="1">
      <pane ySplit="4" topLeftCell="A5" activePane="bottomLeft" state="frozen"/>
      <selection pane="bottomLeft" activeCell="S7" sqref="S7"/>
      <rowBreaks count="1" manualBreakCount="1">
        <brk id="42" max="19" man="1"/>
      </rowBreaks>
      <pageMargins left="0.17" right="0.17" top="0.47244094488188981" bottom="0.19685039370078741" header="0.15748031496062992" footer="0.31496062992125984"/>
      <pageSetup paperSize="9" scale="59" orientation="landscape" r:id="rId2"/>
    </customSheetView>
    <customSheetView guid="{F6F71843-C8E6-4AE9-8201-F30A1C036422}" scale="85" fitToPage="1">
      <pane ySplit="4" topLeftCell="A5" activePane="bottomLeft" state="frozen"/>
      <selection pane="bottomLeft" activeCell="V31" sqref="V31"/>
      <rowBreaks count="1" manualBreakCount="1">
        <brk id="42" max="19" man="1"/>
      </rowBreaks>
      <pageMargins left="0.17" right="0.17" top="0.47244094488188981" bottom="0.19685039370078741" header="0.15748031496062992" footer="0.31496062992125984"/>
      <pageSetup paperSize="9" scale="55" orientation="landscape" r:id="rId3"/>
    </customSheetView>
    <customSheetView guid="{C1506A67-834F-4B3B-989D-140BC2886E12}" fitToPage="1">
      <pane ySplit="4" topLeftCell="A5" activePane="bottomLeft" state="frozen"/>
      <selection pane="bottomLeft" activeCell="S7" sqref="S7"/>
      <rowBreaks count="1" manualBreakCount="1">
        <brk id="42" max="19" man="1"/>
      </rowBreaks>
      <pageMargins left="0.17" right="0.17" top="0.47244094488188981" bottom="0.19685039370078741" header="0.15748031496062992" footer="0.31496062992125984"/>
      <pageSetup paperSize="9" scale="59" orientation="landscape" r:id="rId4"/>
    </customSheetView>
  </customSheetViews>
  <conditionalFormatting sqref="H5:J42">
    <cfRule type="cellIs" dxfId="3" priority="1" operator="lessThan">
      <formula>0</formula>
    </cfRule>
  </conditionalFormatting>
  <pageMargins left="0.17" right="0.17" top="0.47244094488188981" bottom="0.19685039370078741" header="0.15748031496062992" footer="0.31496062992125984"/>
  <pageSetup paperSize="9" scale="59" orientation="landscape" r:id="rId5"/>
  <rowBreaks count="1" manualBreakCount="1">
    <brk id="42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9ABA-81C7-420E-8AF1-2BC3A9FE7A49}">
  <sheetPr>
    <tabColor theme="7" tint="0.79998168889431442"/>
    <pageSetUpPr fitToPage="1"/>
  </sheetPr>
  <dimension ref="A1:W16"/>
  <sheetViews>
    <sheetView zoomScale="85" zoomScaleNormal="85" zoomScaleSheetLayoutView="85" zoomScalePageLayoutView="85" workbookViewId="0">
      <selection activeCell="Q26" sqref="Q26"/>
    </sheetView>
  </sheetViews>
  <sheetFormatPr defaultColWidth="9.28515625" defaultRowHeight="12.75" x14ac:dyDescent="0.25"/>
  <cols>
    <col min="1" max="1" width="50.140625" style="255" customWidth="1"/>
    <col min="2" max="2" width="7.7109375" style="253" customWidth="1"/>
    <col min="3" max="3" width="9.85546875" style="253" customWidth="1"/>
    <col min="4" max="6" width="7.7109375" style="253" customWidth="1"/>
    <col min="7" max="7" width="7.7109375" style="255" customWidth="1"/>
    <col min="8" max="8" width="9.28515625" style="253" customWidth="1"/>
    <col min="9" max="9" width="9.85546875" style="253" customWidth="1"/>
    <col min="10" max="10" width="9.28515625" style="253" customWidth="1"/>
    <col min="11" max="11" width="9.85546875" style="253" customWidth="1"/>
    <col min="12" max="12" width="8.140625" style="253" customWidth="1"/>
    <col min="13" max="14" width="9.85546875" style="253" customWidth="1"/>
    <col min="15" max="15" width="8.140625" style="297" customWidth="1"/>
    <col min="16" max="16" width="9.85546875" style="298" customWidth="1"/>
    <col min="17" max="17" width="11.28515625" style="298" customWidth="1"/>
    <col min="18" max="18" width="9.85546875" style="298" customWidth="1"/>
    <col min="19" max="19" width="9.28515625" style="255" customWidth="1"/>
    <col min="20" max="20" width="9.7109375" style="255" customWidth="1"/>
    <col min="21" max="21" width="9.28515625" style="255" customWidth="1"/>
    <col min="22" max="23" width="9.28515625" style="253" customWidth="1"/>
    <col min="24" max="16384" width="9.28515625" style="255"/>
  </cols>
  <sheetData>
    <row r="1" spans="1:23" ht="24.75" customHeight="1" x14ac:dyDescent="0.25">
      <c r="A1" s="197" t="s">
        <v>251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O1" s="254"/>
      <c r="P1" s="254"/>
      <c r="Q1" s="254"/>
      <c r="R1" s="254"/>
      <c r="S1" s="254"/>
      <c r="T1" s="387"/>
      <c r="U1" s="387"/>
      <c r="V1" s="383" t="s">
        <v>278</v>
      </c>
      <c r="W1" s="387"/>
    </row>
    <row r="2" spans="1:23" s="256" customFormat="1" ht="13.5" thickBot="1" x14ac:dyDescent="0.3">
      <c r="A2" s="45">
        <v>1</v>
      </c>
      <c r="B2" s="45">
        <v>2</v>
      </c>
      <c r="C2" s="45">
        <v>3</v>
      </c>
      <c r="D2" s="45">
        <v>4</v>
      </c>
      <c r="E2" s="45">
        <v>5</v>
      </c>
      <c r="F2" s="45">
        <v>6</v>
      </c>
      <c r="G2" s="45">
        <v>7</v>
      </c>
      <c r="H2" s="29">
        <v>8</v>
      </c>
      <c r="I2" s="29">
        <v>9</v>
      </c>
      <c r="J2" s="29">
        <v>10</v>
      </c>
      <c r="K2" s="29">
        <v>11</v>
      </c>
      <c r="L2" s="29">
        <v>12</v>
      </c>
      <c r="M2" s="29">
        <v>13</v>
      </c>
      <c r="N2" s="29">
        <v>14</v>
      </c>
      <c r="O2" s="29">
        <v>15</v>
      </c>
      <c r="P2" s="29">
        <v>16</v>
      </c>
      <c r="Q2" s="29">
        <v>17</v>
      </c>
      <c r="R2" s="29">
        <v>18</v>
      </c>
      <c r="S2" s="29">
        <v>19</v>
      </c>
      <c r="T2" s="29">
        <v>20</v>
      </c>
      <c r="U2" s="29">
        <v>21</v>
      </c>
      <c r="V2" s="29">
        <v>22</v>
      </c>
      <c r="W2" s="29">
        <v>23</v>
      </c>
    </row>
    <row r="3" spans="1:23" s="193" customFormat="1" ht="51.75" customHeight="1" thickBot="1" x14ac:dyDescent="0.3">
      <c r="A3" s="47" t="s">
        <v>0</v>
      </c>
      <c r="B3" s="48" t="s">
        <v>8</v>
      </c>
      <c r="C3" s="26" t="s">
        <v>9</v>
      </c>
      <c r="D3" s="26" t="s">
        <v>23</v>
      </c>
      <c r="E3" s="26" t="s">
        <v>7</v>
      </c>
      <c r="F3" s="26" t="s">
        <v>10</v>
      </c>
      <c r="G3" s="49" t="s">
        <v>3</v>
      </c>
      <c r="H3" s="7" t="s">
        <v>16</v>
      </c>
      <c r="I3" s="27" t="s">
        <v>12</v>
      </c>
      <c r="J3" s="27" t="s">
        <v>14</v>
      </c>
      <c r="K3" s="28" t="s">
        <v>15</v>
      </c>
      <c r="L3" s="30" t="s">
        <v>2</v>
      </c>
      <c r="M3" s="27" t="s">
        <v>4</v>
      </c>
      <c r="N3" s="27" t="s">
        <v>1</v>
      </c>
      <c r="O3" s="27" t="s">
        <v>6</v>
      </c>
      <c r="P3" s="170" t="s">
        <v>21</v>
      </c>
      <c r="Q3" s="170" t="s">
        <v>17</v>
      </c>
      <c r="R3" s="171" t="s">
        <v>11</v>
      </c>
      <c r="S3" s="26" t="s">
        <v>13</v>
      </c>
      <c r="T3" s="241" t="s">
        <v>18</v>
      </c>
      <c r="U3" s="360" t="s">
        <v>24</v>
      </c>
      <c r="V3" s="7" t="s">
        <v>19</v>
      </c>
      <c r="W3" s="245" t="s">
        <v>20</v>
      </c>
    </row>
    <row r="4" spans="1:23" s="256" customFormat="1" ht="13.5" thickBot="1" x14ac:dyDescent="0.3">
      <c r="A4" s="50" t="s">
        <v>5</v>
      </c>
      <c r="B4" s="51">
        <f>SUM(B5:B96)</f>
        <v>20.9956</v>
      </c>
      <c r="C4" s="52" t="s">
        <v>265</v>
      </c>
      <c r="D4" s="53">
        <f t="shared" ref="D4:P4" si="0">SUM(D5:D96)</f>
        <v>0</v>
      </c>
      <c r="E4" s="54">
        <f t="shared" si="0"/>
        <v>0</v>
      </c>
      <c r="F4" s="54">
        <f t="shared" si="0"/>
        <v>0</v>
      </c>
      <c r="G4" s="55">
        <f t="shared" si="0"/>
        <v>0</v>
      </c>
      <c r="H4" s="51">
        <f t="shared" si="0"/>
        <v>20.175999999999998</v>
      </c>
      <c r="I4" s="52" t="s">
        <v>265</v>
      </c>
      <c r="J4" s="56">
        <f t="shared" si="0"/>
        <v>20.175999999999998</v>
      </c>
      <c r="K4" s="139">
        <f t="shared" si="0"/>
        <v>0</v>
      </c>
      <c r="L4" s="246">
        <f t="shared" si="0"/>
        <v>39.26</v>
      </c>
      <c r="M4" s="247">
        <f t="shared" si="0"/>
        <v>0</v>
      </c>
      <c r="N4" s="247">
        <f t="shared" si="0"/>
        <v>26.91</v>
      </c>
      <c r="O4" s="247">
        <f t="shared" si="0"/>
        <v>12.55</v>
      </c>
      <c r="P4" s="248">
        <f t="shared" si="0"/>
        <v>0</v>
      </c>
      <c r="Q4" s="249">
        <f>SUM(Q5:Q96)</f>
        <v>0</v>
      </c>
      <c r="R4" s="250">
        <v>1</v>
      </c>
      <c r="S4" s="257">
        <v>20</v>
      </c>
      <c r="T4" s="258">
        <v>20</v>
      </c>
      <c r="U4" s="250">
        <f t="shared" ref="U4:W4" si="1">SUM(U5:U96)</f>
        <v>3.24</v>
      </c>
      <c r="V4" s="68">
        <f t="shared" si="1"/>
        <v>0</v>
      </c>
      <c r="W4" s="69">
        <f t="shared" si="1"/>
        <v>6</v>
      </c>
    </row>
    <row r="5" spans="1:23" x14ac:dyDescent="0.25">
      <c r="A5" s="259" t="s">
        <v>252</v>
      </c>
      <c r="B5" s="361">
        <v>0.75</v>
      </c>
      <c r="C5" s="362"/>
      <c r="D5" s="224"/>
      <c r="E5" s="224"/>
      <c r="F5" s="224"/>
      <c r="G5" s="225"/>
      <c r="H5" s="363">
        <f t="shared" ref="H5:H16" si="2">B5-K5-(L5+M5+N5+O5+R5+U5)/100</f>
        <v>0.66259999999999997</v>
      </c>
      <c r="I5" s="364"/>
      <c r="J5" s="364">
        <f t="shared" ref="J5:J16" si="3">H5+I5+K5</f>
        <v>0.66259999999999997</v>
      </c>
      <c r="K5" s="225"/>
      <c r="L5" s="365"/>
      <c r="M5" s="366"/>
      <c r="N5" s="367">
        <v>8.74</v>
      </c>
      <c r="O5" s="368"/>
      <c r="P5" s="237"/>
      <c r="Q5" s="238"/>
      <c r="R5" s="181"/>
      <c r="S5" s="181"/>
      <c r="T5" s="181"/>
      <c r="U5" s="243"/>
      <c r="V5" s="84"/>
      <c r="W5" s="195"/>
    </row>
    <row r="6" spans="1:23" x14ac:dyDescent="0.25">
      <c r="A6" s="272" t="s">
        <v>253</v>
      </c>
      <c r="B6" s="361">
        <v>0.75</v>
      </c>
      <c r="C6" s="369"/>
      <c r="D6" s="229"/>
      <c r="E6" s="229"/>
      <c r="F6" s="229"/>
      <c r="G6" s="230"/>
      <c r="H6" s="370">
        <f t="shared" si="2"/>
        <v>0.69</v>
      </c>
      <c r="I6" s="371"/>
      <c r="J6" s="371">
        <f t="shared" si="3"/>
        <v>0.69</v>
      </c>
      <c r="K6" s="230"/>
      <c r="L6" s="372">
        <v>6</v>
      </c>
      <c r="M6" s="229"/>
      <c r="N6" s="373"/>
      <c r="O6" s="373"/>
      <c r="P6" s="209"/>
      <c r="Q6" s="239"/>
      <c r="R6" s="35"/>
      <c r="S6" s="35"/>
      <c r="T6" s="35"/>
      <c r="U6" s="41"/>
      <c r="V6" s="96"/>
      <c r="W6" s="194"/>
    </row>
    <row r="7" spans="1:23" x14ac:dyDescent="0.25">
      <c r="A7" s="272" t="s">
        <v>254</v>
      </c>
      <c r="B7" s="361">
        <v>0.84560000000000002</v>
      </c>
      <c r="C7" s="369"/>
      <c r="D7" s="229"/>
      <c r="E7" s="229"/>
      <c r="F7" s="229"/>
      <c r="G7" s="230"/>
      <c r="H7" s="370">
        <f t="shared" si="2"/>
        <v>0.76229999999999998</v>
      </c>
      <c r="I7" s="371"/>
      <c r="J7" s="371">
        <f t="shared" si="3"/>
        <v>0.76229999999999998</v>
      </c>
      <c r="K7" s="230"/>
      <c r="L7" s="372">
        <v>8.33</v>
      </c>
      <c r="M7" s="229"/>
      <c r="N7" s="373"/>
      <c r="O7" s="373"/>
      <c r="P7" s="209"/>
      <c r="Q7" s="239"/>
      <c r="R7" s="35"/>
      <c r="S7" s="35"/>
      <c r="T7" s="35"/>
      <c r="U7" s="41"/>
      <c r="V7" s="96"/>
      <c r="W7" s="194">
        <v>6</v>
      </c>
    </row>
    <row r="8" spans="1:23" x14ac:dyDescent="0.25">
      <c r="A8" s="272" t="s">
        <v>255</v>
      </c>
      <c r="B8" s="361">
        <v>1.89</v>
      </c>
      <c r="C8" s="374"/>
      <c r="D8" s="229"/>
      <c r="E8" s="229"/>
      <c r="F8" s="229"/>
      <c r="G8" s="230"/>
      <c r="H8" s="361">
        <f t="shared" si="2"/>
        <v>1.6829000000000001</v>
      </c>
      <c r="I8" s="371"/>
      <c r="J8" s="371">
        <f t="shared" si="3"/>
        <v>1.6829000000000001</v>
      </c>
      <c r="K8" s="230"/>
      <c r="L8" s="372">
        <v>18.97</v>
      </c>
      <c r="M8" s="229"/>
      <c r="N8" s="375"/>
      <c r="O8" s="373"/>
      <c r="P8" s="229"/>
      <c r="Q8" s="239"/>
      <c r="R8" s="35"/>
      <c r="S8" s="35"/>
      <c r="T8" s="35"/>
      <c r="U8" s="41">
        <v>1.74</v>
      </c>
      <c r="V8" s="96"/>
      <c r="W8" s="194"/>
    </row>
    <row r="9" spans="1:23" x14ac:dyDescent="0.25">
      <c r="A9" s="272" t="s">
        <v>256</v>
      </c>
      <c r="B9" s="361">
        <v>0.39</v>
      </c>
      <c r="C9" s="369"/>
      <c r="D9" s="229"/>
      <c r="E9" s="229"/>
      <c r="F9" s="229"/>
      <c r="G9" s="230"/>
      <c r="H9" s="361">
        <f t="shared" si="2"/>
        <v>0.36199999999999999</v>
      </c>
      <c r="I9" s="371"/>
      <c r="J9" s="371">
        <f t="shared" si="3"/>
        <v>0.36199999999999999</v>
      </c>
      <c r="K9" s="230"/>
      <c r="L9" s="372"/>
      <c r="M9" s="229"/>
      <c r="N9" s="373">
        <v>2.8</v>
      </c>
      <c r="O9" s="373"/>
      <c r="P9" s="229"/>
      <c r="Q9" s="239"/>
      <c r="R9" s="35"/>
      <c r="S9" s="35"/>
      <c r="T9" s="35"/>
      <c r="U9" s="41"/>
      <c r="V9" s="96"/>
      <c r="W9" s="194"/>
    </row>
    <row r="10" spans="1:23" x14ac:dyDescent="0.25">
      <c r="A10" s="272" t="s">
        <v>257</v>
      </c>
      <c r="B10" s="361">
        <v>6.07</v>
      </c>
      <c r="C10" s="369"/>
      <c r="D10" s="229"/>
      <c r="E10" s="229"/>
      <c r="F10" s="229"/>
      <c r="G10" s="230"/>
      <c r="H10" s="361">
        <f t="shared" si="2"/>
        <v>6.0567000000000002</v>
      </c>
      <c r="I10" s="371"/>
      <c r="J10" s="371">
        <f t="shared" si="3"/>
        <v>6.0567000000000002</v>
      </c>
      <c r="K10" s="230"/>
      <c r="L10" s="372"/>
      <c r="M10" s="229"/>
      <c r="N10" s="373">
        <v>1.33</v>
      </c>
      <c r="O10" s="373"/>
      <c r="P10" s="229"/>
      <c r="Q10" s="239"/>
      <c r="R10" s="35"/>
      <c r="S10" s="35"/>
      <c r="T10" s="35"/>
      <c r="U10" s="41"/>
      <c r="V10" s="96"/>
      <c r="W10" s="194"/>
    </row>
    <row r="11" spans="1:23" x14ac:dyDescent="0.25">
      <c r="A11" s="272" t="s">
        <v>258</v>
      </c>
      <c r="B11" s="361">
        <v>1.66</v>
      </c>
      <c r="C11" s="374"/>
      <c r="D11" s="229"/>
      <c r="E11" s="229"/>
      <c r="F11" s="229"/>
      <c r="G11" s="230"/>
      <c r="H11" s="361">
        <f t="shared" si="2"/>
        <v>1.66</v>
      </c>
      <c r="I11" s="371"/>
      <c r="J11" s="371">
        <f t="shared" si="3"/>
        <v>1.66</v>
      </c>
      <c r="K11" s="230"/>
      <c r="L11" s="372"/>
      <c r="M11" s="229"/>
      <c r="N11" s="373"/>
      <c r="O11" s="373"/>
      <c r="P11" s="229"/>
      <c r="Q11" s="239"/>
      <c r="R11" s="35"/>
      <c r="S11" s="35"/>
      <c r="T11" s="35"/>
      <c r="U11" s="41"/>
      <c r="V11" s="96"/>
      <c r="W11" s="194"/>
    </row>
    <row r="12" spans="1:23" x14ac:dyDescent="0.25">
      <c r="A12" s="272" t="s">
        <v>259</v>
      </c>
      <c r="B12" s="361">
        <v>0.34</v>
      </c>
      <c r="C12" s="376"/>
      <c r="D12" s="229"/>
      <c r="E12" s="229"/>
      <c r="F12" s="229"/>
      <c r="G12" s="230"/>
      <c r="H12" s="361">
        <f t="shared" si="2"/>
        <v>0.34</v>
      </c>
      <c r="I12" s="371"/>
      <c r="J12" s="371">
        <f t="shared" si="3"/>
        <v>0.34</v>
      </c>
      <c r="K12" s="230"/>
      <c r="L12" s="372"/>
      <c r="M12" s="229"/>
      <c r="N12" s="373"/>
      <c r="O12" s="377"/>
      <c r="P12" s="229"/>
      <c r="Q12" s="239"/>
      <c r="R12" s="35"/>
      <c r="S12" s="35"/>
      <c r="T12" s="35"/>
      <c r="U12" s="41"/>
      <c r="V12" s="96"/>
      <c r="W12" s="194"/>
    </row>
    <row r="13" spans="1:23" x14ac:dyDescent="0.25">
      <c r="A13" s="272" t="s">
        <v>260</v>
      </c>
      <c r="B13" s="361">
        <v>0.56999999999999995</v>
      </c>
      <c r="C13" s="369"/>
      <c r="D13" s="229"/>
      <c r="E13" s="229"/>
      <c r="F13" s="229"/>
      <c r="G13" s="230"/>
      <c r="H13" s="361">
        <f t="shared" si="2"/>
        <v>0.44040000000000001</v>
      </c>
      <c r="I13" s="371"/>
      <c r="J13" s="371">
        <f t="shared" si="3"/>
        <v>0.44040000000000001</v>
      </c>
      <c r="K13" s="230"/>
      <c r="L13" s="372">
        <v>1.71</v>
      </c>
      <c r="M13" s="229"/>
      <c r="N13" s="373">
        <v>4.5</v>
      </c>
      <c r="O13" s="373">
        <v>6.75</v>
      </c>
      <c r="P13" s="209"/>
      <c r="Q13" s="239"/>
      <c r="R13" s="35"/>
      <c r="S13" s="35"/>
      <c r="T13" s="35"/>
      <c r="U13" s="41"/>
      <c r="V13" s="96"/>
      <c r="W13" s="194"/>
    </row>
    <row r="14" spans="1:23" x14ac:dyDescent="0.25">
      <c r="A14" s="272" t="s">
        <v>261</v>
      </c>
      <c r="B14" s="361">
        <v>2.4</v>
      </c>
      <c r="C14" s="369"/>
      <c r="D14" s="229"/>
      <c r="E14" s="229"/>
      <c r="F14" s="229"/>
      <c r="G14" s="230"/>
      <c r="H14" s="361">
        <f t="shared" si="2"/>
        <v>2.4</v>
      </c>
      <c r="I14" s="371"/>
      <c r="J14" s="371">
        <f t="shared" si="3"/>
        <v>2.4</v>
      </c>
      <c r="K14" s="230"/>
      <c r="L14" s="372"/>
      <c r="M14" s="229"/>
      <c r="N14" s="373"/>
      <c r="O14" s="373"/>
      <c r="P14" s="229"/>
      <c r="Q14" s="239"/>
      <c r="R14" s="35"/>
      <c r="S14" s="35"/>
      <c r="T14" s="35"/>
      <c r="U14" s="41"/>
      <c r="V14" s="96"/>
      <c r="W14" s="194"/>
    </row>
    <row r="15" spans="1:23" x14ac:dyDescent="0.25">
      <c r="A15" s="272" t="s">
        <v>262</v>
      </c>
      <c r="B15" s="361">
        <v>4.2699999999999996</v>
      </c>
      <c r="C15" s="369"/>
      <c r="D15" s="229"/>
      <c r="E15" s="229"/>
      <c r="F15" s="229"/>
      <c r="G15" s="230"/>
      <c r="H15" s="361">
        <f t="shared" si="2"/>
        <v>4.2156000000000002</v>
      </c>
      <c r="I15" s="371"/>
      <c r="J15" s="371">
        <f t="shared" si="3"/>
        <v>4.2156000000000002</v>
      </c>
      <c r="K15" s="230"/>
      <c r="L15" s="372"/>
      <c r="M15" s="229"/>
      <c r="N15" s="373">
        <v>5.44</v>
      </c>
      <c r="O15" s="373"/>
      <c r="P15" s="229"/>
      <c r="Q15" s="239"/>
      <c r="R15" s="35"/>
      <c r="S15" s="35"/>
      <c r="T15" s="35"/>
      <c r="U15" s="41"/>
      <c r="V15" s="96"/>
      <c r="W15" s="194"/>
    </row>
    <row r="16" spans="1:23" ht="13.5" thickBot="1" x14ac:dyDescent="0.3">
      <c r="A16" s="285" t="s">
        <v>263</v>
      </c>
      <c r="B16" s="378">
        <v>1.06</v>
      </c>
      <c r="C16" s="379"/>
      <c r="D16" s="288"/>
      <c r="E16" s="288"/>
      <c r="F16" s="288"/>
      <c r="G16" s="291"/>
      <c r="H16" s="378">
        <f t="shared" si="2"/>
        <v>0.90349999999999997</v>
      </c>
      <c r="I16" s="380"/>
      <c r="J16" s="380">
        <f t="shared" si="3"/>
        <v>0.90349999999999997</v>
      </c>
      <c r="K16" s="291"/>
      <c r="L16" s="381">
        <v>4.25</v>
      </c>
      <c r="M16" s="288"/>
      <c r="N16" s="382">
        <v>4.0999999999999996</v>
      </c>
      <c r="O16" s="382">
        <v>5.8</v>
      </c>
      <c r="P16" s="288"/>
      <c r="Q16" s="240"/>
      <c r="R16" s="38"/>
      <c r="S16" s="38"/>
      <c r="T16" s="38"/>
      <c r="U16" s="42">
        <v>1.5</v>
      </c>
      <c r="V16" s="127"/>
      <c r="W16" s="196"/>
    </row>
  </sheetData>
  <protectedRanges>
    <protectedRange sqref="R4:T4 V5:W16" name="Rozstęp2"/>
    <protectedRange sqref="U3" name="Rozstęp1_1_1_1"/>
  </protectedRanges>
  <customSheetViews>
    <customSheetView guid="{2B460A1A-BBF0-4786-9E04-F69A345E6DAD}" scale="85" showPageBreaks="1" fitToPage="1" printArea="1">
      <selection activeCell="C4" sqref="C4"/>
      <pageMargins left="0.17" right="0.17" top="0.47244094488188981" bottom="0.19685039370078741" header="0.15748031496062992" footer="0.31496062992125984"/>
      <pageSetup paperSize="9" scale="57" orientation="landscape" r:id="rId1"/>
    </customSheetView>
    <customSheetView guid="{4BB1F9C1-C935-4556-9D83-D4ACB0B9E648}" scale="85" fitToPage="1">
      <selection activeCell="L4" sqref="L4"/>
      <pageMargins left="0.17" right="0.17" top="0.47244094488188981" bottom="0.19685039370078741" header="0.15748031496062992" footer="0.31496062992125984"/>
      <pageSetup paperSize="9" scale="57" orientation="landscape" r:id="rId2"/>
    </customSheetView>
    <customSheetView guid="{F6F71843-C8E6-4AE9-8201-F30A1C036422}" scale="85" fitToPage="1">
      <selection activeCell="O33" sqref="O33"/>
      <pageMargins left="0.17" right="0.17" top="0.47244094488188981" bottom="0.19685039370078741" header="0.15748031496062992" footer="0.31496062992125984"/>
      <pageSetup paperSize="9" scale="53" orientation="landscape" r:id="rId3"/>
    </customSheetView>
    <customSheetView guid="{C1506A67-834F-4B3B-989D-140BC2886E12}" scale="85" fitToPage="1">
      <selection activeCell="L4" sqref="L4"/>
      <pageMargins left="0.17" right="0.17" top="0.47244094488188981" bottom="0.19685039370078741" header="0.15748031496062992" footer="0.31496062992125984"/>
      <pageSetup paperSize="9" scale="57" orientation="landscape" r:id="rId4"/>
    </customSheetView>
  </customSheetViews>
  <conditionalFormatting sqref="H14:J16 H5:J12">
    <cfRule type="cellIs" dxfId="2" priority="2" operator="lessThan">
      <formula>0</formula>
    </cfRule>
  </conditionalFormatting>
  <conditionalFormatting sqref="H13:J13">
    <cfRule type="cellIs" dxfId="1" priority="1" operator="lessThan">
      <formula>0</formula>
    </cfRule>
  </conditionalFormatting>
  <pageMargins left="0.17" right="0.17" top="0.47244094488188981" bottom="0.19685039370078741" header="0.15748031496062992" footer="0.31496062992125984"/>
  <pageSetup paperSize="9" scale="57" orientation="landscape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2E66C-E18C-4A5F-B6F7-F03470979088}">
  <sheetPr>
    <tabColor theme="7" tint="0.79998168889431442"/>
    <pageSetUpPr fitToPage="1"/>
  </sheetPr>
  <dimension ref="A1:W17"/>
  <sheetViews>
    <sheetView tabSelected="1" zoomScale="85" zoomScaleNormal="85" zoomScaleSheetLayoutView="85" workbookViewId="0">
      <selection activeCell="W33" sqref="W33"/>
    </sheetView>
  </sheetViews>
  <sheetFormatPr defaultColWidth="9.28515625" defaultRowHeight="12.75" x14ac:dyDescent="0.25"/>
  <cols>
    <col min="1" max="1" width="50.140625" style="255" customWidth="1"/>
    <col min="2" max="2" width="7.7109375" style="253" customWidth="1"/>
    <col min="3" max="3" width="9.85546875" style="253" customWidth="1"/>
    <col min="4" max="4" width="9.5703125" style="253" customWidth="1"/>
    <col min="5" max="6" width="9.85546875" style="253" customWidth="1"/>
    <col min="7" max="7" width="9.85546875" style="255" customWidth="1"/>
    <col min="8" max="8" width="9.28515625" style="253" customWidth="1"/>
    <col min="9" max="9" width="9.85546875" style="253" customWidth="1"/>
    <col min="10" max="10" width="9.28515625" style="253" customWidth="1"/>
    <col min="11" max="11" width="9.85546875" style="253" customWidth="1"/>
    <col min="12" max="12" width="8.140625" style="253" customWidth="1"/>
    <col min="13" max="14" width="9.85546875" style="253" customWidth="1"/>
    <col min="15" max="15" width="8.140625" style="297" customWidth="1"/>
    <col min="16" max="16" width="9.85546875" style="298" customWidth="1"/>
    <col min="17" max="17" width="11.28515625" style="298" customWidth="1"/>
    <col min="18" max="18" width="9.85546875" style="298" customWidth="1"/>
    <col min="19" max="19" width="9.28515625" style="255" customWidth="1"/>
    <col min="20" max="20" width="9.7109375" style="255" customWidth="1"/>
    <col min="21" max="23" width="9.28515625" style="255" customWidth="1"/>
    <col min="24" max="16384" width="9.28515625" style="255"/>
  </cols>
  <sheetData>
    <row r="1" spans="1:23" ht="34.5" customHeight="1" x14ac:dyDescent="0.25">
      <c r="A1" s="197" t="s">
        <v>198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O1" s="254"/>
      <c r="P1" s="254"/>
      <c r="Q1" s="254"/>
      <c r="R1" s="254"/>
      <c r="S1" s="254"/>
      <c r="T1" s="387"/>
      <c r="U1" s="387"/>
      <c r="V1" s="383" t="s">
        <v>279</v>
      </c>
      <c r="W1" s="387"/>
    </row>
    <row r="2" spans="1:23" s="256" customFormat="1" ht="13.5" thickBot="1" x14ac:dyDescent="0.3">
      <c r="A2" s="45">
        <v>1</v>
      </c>
      <c r="B2" s="45">
        <v>2</v>
      </c>
      <c r="C2" s="45">
        <v>3</v>
      </c>
      <c r="D2" s="45">
        <v>4</v>
      </c>
      <c r="E2" s="45">
        <v>5</v>
      </c>
      <c r="F2" s="45">
        <v>6</v>
      </c>
      <c r="G2" s="45">
        <v>7</v>
      </c>
      <c r="H2" s="29">
        <v>8</v>
      </c>
      <c r="I2" s="29">
        <v>9</v>
      </c>
      <c r="J2" s="29">
        <v>10</v>
      </c>
      <c r="K2" s="29">
        <v>11</v>
      </c>
      <c r="L2" s="29">
        <v>12</v>
      </c>
      <c r="M2" s="29">
        <v>13</v>
      </c>
      <c r="N2" s="29">
        <v>14</v>
      </c>
      <c r="O2" s="29">
        <v>15</v>
      </c>
      <c r="P2" s="29">
        <v>16</v>
      </c>
      <c r="Q2" s="29">
        <v>17</v>
      </c>
      <c r="R2" s="29">
        <v>18</v>
      </c>
      <c r="S2" s="29">
        <v>19</v>
      </c>
      <c r="T2" s="29">
        <v>20</v>
      </c>
      <c r="U2" s="29">
        <v>21</v>
      </c>
      <c r="V2" s="29">
        <v>22</v>
      </c>
      <c r="W2" s="29">
        <v>23</v>
      </c>
    </row>
    <row r="3" spans="1:23" s="193" customFormat="1" ht="51.75" customHeight="1" thickBot="1" x14ac:dyDescent="0.3">
      <c r="A3" s="47" t="s">
        <v>0</v>
      </c>
      <c r="B3" s="48" t="s">
        <v>8</v>
      </c>
      <c r="C3" s="26" t="s">
        <v>9</v>
      </c>
      <c r="D3" s="26" t="s">
        <v>23</v>
      </c>
      <c r="E3" s="26" t="s">
        <v>7</v>
      </c>
      <c r="F3" s="26" t="s">
        <v>10</v>
      </c>
      <c r="G3" s="49" t="s">
        <v>3</v>
      </c>
      <c r="H3" s="7" t="s">
        <v>16</v>
      </c>
      <c r="I3" s="27" t="s">
        <v>12</v>
      </c>
      <c r="J3" s="27" t="s">
        <v>14</v>
      </c>
      <c r="K3" s="28" t="s">
        <v>15</v>
      </c>
      <c r="L3" s="30" t="s">
        <v>2</v>
      </c>
      <c r="M3" s="27" t="s">
        <v>4</v>
      </c>
      <c r="N3" s="27" t="s">
        <v>1</v>
      </c>
      <c r="O3" s="27" t="s">
        <v>6</v>
      </c>
      <c r="P3" s="170" t="s">
        <v>21</v>
      </c>
      <c r="Q3" s="170" t="s">
        <v>17</v>
      </c>
      <c r="R3" s="171" t="s">
        <v>11</v>
      </c>
      <c r="S3" s="26" t="s">
        <v>13</v>
      </c>
      <c r="T3" s="241" t="s">
        <v>18</v>
      </c>
      <c r="U3" s="172" t="s">
        <v>24</v>
      </c>
      <c r="V3" s="7" t="s">
        <v>19</v>
      </c>
      <c r="W3" s="245" t="s">
        <v>20</v>
      </c>
    </row>
    <row r="4" spans="1:23" s="256" customFormat="1" ht="13.5" thickBot="1" x14ac:dyDescent="0.3">
      <c r="A4" s="50" t="s">
        <v>5</v>
      </c>
      <c r="B4" s="51">
        <f>SUM(B5:B96)</f>
        <v>20.72</v>
      </c>
      <c r="C4" s="52" t="s">
        <v>265</v>
      </c>
      <c r="D4" s="53">
        <f t="shared" ref="D4:P4" si="0">SUM(D5:D96)</f>
        <v>0</v>
      </c>
      <c r="E4" s="54">
        <f t="shared" si="0"/>
        <v>0</v>
      </c>
      <c r="F4" s="54">
        <f t="shared" si="0"/>
        <v>0</v>
      </c>
      <c r="G4" s="55">
        <f t="shared" si="0"/>
        <v>0</v>
      </c>
      <c r="H4" s="51">
        <f t="shared" si="0"/>
        <v>20.247699999999998</v>
      </c>
      <c r="I4" s="52" t="s">
        <v>265</v>
      </c>
      <c r="J4" s="56">
        <f t="shared" si="0"/>
        <v>20.247699999999998</v>
      </c>
      <c r="K4" s="139">
        <f t="shared" si="0"/>
        <v>0</v>
      </c>
      <c r="L4" s="246">
        <f t="shared" si="0"/>
        <v>42.1</v>
      </c>
      <c r="M4" s="247">
        <f t="shared" si="0"/>
        <v>0</v>
      </c>
      <c r="N4" s="247">
        <f t="shared" si="0"/>
        <v>0</v>
      </c>
      <c r="O4" s="247">
        <f t="shared" si="0"/>
        <v>4.4000000000000004</v>
      </c>
      <c r="P4" s="248">
        <f t="shared" si="0"/>
        <v>0</v>
      </c>
      <c r="Q4" s="249">
        <f>SUM(Q5:Q96)</f>
        <v>0</v>
      </c>
      <c r="R4" s="250">
        <v>0</v>
      </c>
      <c r="S4" s="257">
        <v>20</v>
      </c>
      <c r="T4" s="258">
        <v>10</v>
      </c>
      <c r="U4" s="250">
        <f t="shared" ref="U4:W4" si="1">SUM(U5:U96)</f>
        <v>0.73</v>
      </c>
      <c r="V4" s="68">
        <f t="shared" si="1"/>
        <v>0</v>
      </c>
      <c r="W4" s="69">
        <f t="shared" si="1"/>
        <v>5</v>
      </c>
    </row>
    <row r="5" spans="1:23" x14ac:dyDescent="0.25">
      <c r="A5" s="259" t="s">
        <v>199</v>
      </c>
      <c r="B5" s="260">
        <v>4.03</v>
      </c>
      <c r="C5" s="261"/>
      <c r="D5" s="224"/>
      <c r="E5" s="224"/>
      <c r="F5" s="224"/>
      <c r="G5" s="262"/>
      <c r="H5" s="260">
        <f t="shared" ref="H5:H17" si="2">B5-K5-(L5+M5+N5+O5+R5+U5)/100</f>
        <v>3.9950000000000001</v>
      </c>
      <c r="I5" s="263"/>
      <c r="J5" s="263">
        <f>H5+I5+K5</f>
        <v>3.9950000000000001</v>
      </c>
      <c r="K5" s="225"/>
      <c r="L5" s="264">
        <v>3.5</v>
      </c>
      <c r="M5" s="265"/>
      <c r="N5" s="265"/>
      <c r="O5" s="266"/>
      <c r="P5" s="267"/>
      <c r="Q5" s="268"/>
      <c r="R5" s="269"/>
      <c r="S5" s="268"/>
      <c r="T5" s="268"/>
      <c r="U5" s="270"/>
      <c r="V5" s="271"/>
      <c r="W5" s="388"/>
    </row>
    <row r="6" spans="1:23" x14ac:dyDescent="0.25">
      <c r="A6" s="272" t="s">
        <v>200</v>
      </c>
      <c r="B6" s="273">
        <v>0.83</v>
      </c>
      <c r="C6" s="274"/>
      <c r="D6" s="229"/>
      <c r="E6" s="229"/>
      <c r="F6" s="229"/>
      <c r="G6" s="275"/>
      <c r="H6" s="273">
        <f t="shared" si="2"/>
        <v>0.47799999999999998</v>
      </c>
      <c r="I6" s="276"/>
      <c r="J6" s="276">
        <f t="shared" ref="J6:J17" si="3">H6+I6+K6</f>
        <v>0.47799999999999998</v>
      </c>
      <c r="K6" s="230"/>
      <c r="L6" s="36">
        <v>30.07</v>
      </c>
      <c r="M6" s="277"/>
      <c r="N6" s="277"/>
      <c r="O6" s="278">
        <v>4.4000000000000004</v>
      </c>
      <c r="P6" s="279"/>
      <c r="Q6" s="1"/>
      <c r="R6" s="206"/>
      <c r="S6" s="1"/>
      <c r="T6" s="1"/>
      <c r="U6" s="44">
        <v>0.73</v>
      </c>
      <c r="V6" s="280"/>
      <c r="W6" s="389"/>
    </row>
    <row r="7" spans="1:23" x14ac:dyDescent="0.25">
      <c r="A7" s="272" t="s">
        <v>201</v>
      </c>
      <c r="B7" s="281">
        <v>2.67</v>
      </c>
      <c r="C7" s="282"/>
      <c r="D7" s="229"/>
      <c r="E7" s="229"/>
      <c r="F7" s="229"/>
      <c r="G7" s="275"/>
      <c r="H7" s="281">
        <f t="shared" si="2"/>
        <v>2.6389999999999998</v>
      </c>
      <c r="I7" s="283"/>
      <c r="J7" s="283">
        <f t="shared" si="3"/>
        <v>2.6389999999999998</v>
      </c>
      <c r="K7" s="230"/>
      <c r="L7" s="36">
        <v>3.1</v>
      </c>
      <c r="M7" s="277"/>
      <c r="N7" s="277"/>
      <c r="O7" s="284"/>
      <c r="P7" s="279"/>
      <c r="Q7" s="1"/>
      <c r="R7" s="206"/>
      <c r="S7" s="1"/>
      <c r="T7" s="1"/>
      <c r="U7" s="44"/>
      <c r="V7" s="280"/>
      <c r="W7" s="389"/>
    </row>
    <row r="8" spans="1:23" x14ac:dyDescent="0.25">
      <c r="A8" s="272" t="s">
        <v>202</v>
      </c>
      <c r="B8" s="281">
        <v>1.55</v>
      </c>
      <c r="C8" s="282"/>
      <c r="D8" s="229"/>
      <c r="E8" s="229"/>
      <c r="F8" s="229"/>
      <c r="G8" s="275"/>
      <c r="H8" s="281">
        <f t="shared" si="2"/>
        <v>1.55</v>
      </c>
      <c r="I8" s="283"/>
      <c r="J8" s="283">
        <f t="shared" si="3"/>
        <v>1.55</v>
      </c>
      <c r="K8" s="230"/>
      <c r="L8" s="36"/>
      <c r="M8" s="277"/>
      <c r="N8" s="277"/>
      <c r="O8" s="284"/>
      <c r="P8" s="277"/>
      <c r="Q8" s="1"/>
      <c r="R8" s="206"/>
      <c r="S8" s="1"/>
      <c r="T8" s="1"/>
      <c r="U8" s="44"/>
      <c r="V8" s="280"/>
      <c r="W8" s="390"/>
    </row>
    <row r="9" spans="1:23" x14ac:dyDescent="0.25">
      <c r="A9" s="272" t="s">
        <v>203</v>
      </c>
      <c r="B9" s="273">
        <v>0.49</v>
      </c>
      <c r="C9" s="274"/>
      <c r="D9" s="229"/>
      <c r="E9" s="229"/>
      <c r="F9" s="229"/>
      <c r="G9" s="275"/>
      <c r="H9" s="273">
        <f t="shared" si="2"/>
        <v>0.49</v>
      </c>
      <c r="I9" s="276"/>
      <c r="J9" s="276">
        <f t="shared" si="3"/>
        <v>0.49</v>
      </c>
      <c r="K9" s="230"/>
      <c r="L9" s="37"/>
      <c r="M9" s="277"/>
      <c r="N9" s="277"/>
      <c r="O9" s="284"/>
      <c r="P9" s="277"/>
      <c r="Q9" s="1"/>
      <c r="R9" s="206"/>
      <c r="S9" s="1"/>
      <c r="T9" s="1"/>
      <c r="U9" s="44"/>
      <c r="V9" s="280"/>
      <c r="W9" s="390">
        <v>3</v>
      </c>
    </row>
    <row r="10" spans="1:23" x14ac:dyDescent="0.25">
      <c r="A10" s="272" t="s">
        <v>204</v>
      </c>
      <c r="B10" s="273">
        <v>0.01</v>
      </c>
      <c r="C10" s="274"/>
      <c r="D10" s="229"/>
      <c r="E10" s="229"/>
      <c r="F10" s="229"/>
      <c r="G10" s="275"/>
      <c r="H10" s="273">
        <f t="shared" si="2"/>
        <v>0.01</v>
      </c>
      <c r="I10" s="276"/>
      <c r="J10" s="276">
        <f t="shared" si="3"/>
        <v>0.01</v>
      </c>
      <c r="K10" s="230"/>
      <c r="L10" s="36"/>
      <c r="M10" s="277"/>
      <c r="N10" s="277"/>
      <c r="O10" s="284"/>
      <c r="P10" s="277"/>
      <c r="Q10" s="1"/>
      <c r="R10" s="206"/>
      <c r="S10" s="1"/>
      <c r="T10" s="1"/>
      <c r="U10" s="44"/>
      <c r="V10" s="280"/>
      <c r="W10" s="390"/>
    </row>
    <row r="11" spans="1:23" x14ac:dyDescent="0.25">
      <c r="A11" s="272" t="s">
        <v>205</v>
      </c>
      <c r="B11" s="273">
        <v>0.13</v>
      </c>
      <c r="C11" s="274"/>
      <c r="D11" s="229"/>
      <c r="E11" s="229"/>
      <c r="F11" s="229"/>
      <c r="G11" s="275"/>
      <c r="H11" s="273">
        <f t="shared" si="2"/>
        <v>0.13</v>
      </c>
      <c r="I11" s="276"/>
      <c r="J11" s="276">
        <f t="shared" si="3"/>
        <v>0.13</v>
      </c>
      <c r="K11" s="230"/>
      <c r="L11" s="36"/>
      <c r="M11" s="277"/>
      <c r="N11" s="277"/>
      <c r="O11" s="284"/>
      <c r="P11" s="277"/>
      <c r="Q11" s="1"/>
      <c r="R11" s="206"/>
      <c r="S11" s="1"/>
      <c r="T11" s="1"/>
      <c r="U11" s="44"/>
      <c r="V11" s="280"/>
      <c r="W11" s="390">
        <v>2</v>
      </c>
    </row>
    <row r="12" spans="1:23" x14ac:dyDescent="0.25">
      <c r="A12" s="272" t="s">
        <v>206</v>
      </c>
      <c r="B12" s="281">
        <v>1.76</v>
      </c>
      <c r="C12" s="282"/>
      <c r="D12" s="229"/>
      <c r="E12" s="229"/>
      <c r="F12" s="229"/>
      <c r="G12" s="275"/>
      <c r="H12" s="281">
        <f t="shared" si="2"/>
        <v>1.7330000000000001</v>
      </c>
      <c r="I12" s="283"/>
      <c r="J12" s="283">
        <f t="shared" si="3"/>
        <v>1.7330000000000001</v>
      </c>
      <c r="K12" s="230"/>
      <c r="L12" s="36">
        <v>2.7</v>
      </c>
      <c r="M12" s="277"/>
      <c r="N12" s="277"/>
      <c r="O12" s="284"/>
      <c r="P12" s="277"/>
      <c r="Q12" s="1"/>
      <c r="R12" s="206"/>
      <c r="S12" s="1"/>
      <c r="T12" s="1"/>
      <c r="U12" s="44"/>
      <c r="V12" s="280"/>
      <c r="W12" s="390"/>
    </row>
    <row r="13" spans="1:23" x14ac:dyDescent="0.25">
      <c r="A13" s="272" t="s">
        <v>207</v>
      </c>
      <c r="B13" s="273">
        <v>0.75</v>
      </c>
      <c r="C13" s="274"/>
      <c r="D13" s="229"/>
      <c r="E13" s="229"/>
      <c r="F13" s="229"/>
      <c r="G13" s="275"/>
      <c r="H13" s="273">
        <f t="shared" si="2"/>
        <v>0.75</v>
      </c>
      <c r="I13" s="276"/>
      <c r="J13" s="276">
        <f t="shared" si="3"/>
        <v>0.75</v>
      </c>
      <c r="K13" s="230"/>
      <c r="L13" s="36"/>
      <c r="M13" s="277"/>
      <c r="N13" s="277"/>
      <c r="O13" s="284"/>
      <c r="P13" s="277"/>
      <c r="Q13" s="1"/>
      <c r="R13" s="206"/>
      <c r="S13" s="1"/>
      <c r="T13" s="1"/>
      <c r="U13" s="44"/>
      <c r="V13" s="280"/>
      <c r="W13" s="389"/>
    </row>
    <row r="14" spans="1:23" x14ac:dyDescent="0.25">
      <c r="A14" s="272" t="s">
        <v>208</v>
      </c>
      <c r="B14" s="273">
        <v>2.14</v>
      </c>
      <c r="C14" s="274"/>
      <c r="D14" s="229"/>
      <c r="E14" s="229"/>
      <c r="F14" s="229"/>
      <c r="G14" s="275"/>
      <c r="H14" s="273">
        <f t="shared" si="2"/>
        <v>2.14</v>
      </c>
      <c r="I14" s="276"/>
      <c r="J14" s="276">
        <f t="shared" si="3"/>
        <v>2.14</v>
      </c>
      <c r="K14" s="230"/>
      <c r="L14" s="36"/>
      <c r="M14" s="277"/>
      <c r="N14" s="277"/>
      <c r="O14" s="284"/>
      <c r="P14" s="277"/>
      <c r="Q14" s="1"/>
      <c r="R14" s="206"/>
      <c r="S14" s="1"/>
      <c r="T14" s="1"/>
      <c r="U14" s="44"/>
      <c r="V14" s="280"/>
      <c r="W14" s="389"/>
    </row>
    <row r="15" spans="1:23" x14ac:dyDescent="0.25">
      <c r="A15" s="272" t="s">
        <v>209</v>
      </c>
      <c r="B15" s="273">
        <v>0.43</v>
      </c>
      <c r="C15" s="274"/>
      <c r="D15" s="229"/>
      <c r="E15" s="229"/>
      <c r="F15" s="229"/>
      <c r="G15" s="275"/>
      <c r="H15" s="273">
        <f t="shared" si="2"/>
        <v>0.4027</v>
      </c>
      <c r="I15" s="276"/>
      <c r="J15" s="276">
        <f t="shared" si="3"/>
        <v>0.4027</v>
      </c>
      <c r="K15" s="230"/>
      <c r="L15" s="36">
        <v>2.73</v>
      </c>
      <c r="M15" s="277"/>
      <c r="N15" s="277"/>
      <c r="O15" s="284"/>
      <c r="P15" s="277"/>
      <c r="Q15" s="1"/>
      <c r="R15" s="206"/>
      <c r="S15" s="1"/>
      <c r="T15" s="1"/>
      <c r="U15" s="44"/>
      <c r="V15" s="280"/>
      <c r="W15" s="389"/>
    </row>
    <row r="16" spans="1:23" x14ac:dyDescent="0.25">
      <c r="A16" s="272" t="s">
        <v>210</v>
      </c>
      <c r="B16" s="281">
        <v>3</v>
      </c>
      <c r="C16" s="282"/>
      <c r="D16" s="229"/>
      <c r="E16" s="229"/>
      <c r="F16" s="229"/>
      <c r="G16" s="275"/>
      <c r="H16" s="281">
        <f t="shared" si="2"/>
        <v>3</v>
      </c>
      <c r="I16" s="283"/>
      <c r="J16" s="283">
        <f t="shared" si="3"/>
        <v>3</v>
      </c>
      <c r="K16" s="230"/>
      <c r="L16" s="37"/>
      <c r="M16" s="277"/>
      <c r="N16" s="277"/>
      <c r="O16" s="284"/>
      <c r="P16" s="277"/>
      <c r="Q16" s="1"/>
      <c r="R16" s="206"/>
      <c r="S16" s="1"/>
      <c r="T16" s="1"/>
      <c r="U16" s="44"/>
      <c r="V16" s="280"/>
      <c r="W16" s="389"/>
    </row>
    <row r="17" spans="1:23" ht="13.5" thickBot="1" x14ac:dyDescent="0.3">
      <c r="A17" s="285" t="s">
        <v>211</v>
      </c>
      <c r="B17" s="286">
        <v>2.93</v>
      </c>
      <c r="C17" s="287"/>
      <c r="D17" s="288"/>
      <c r="E17" s="288"/>
      <c r="F17" s="288"/>
      <c r="G17" s="289"/>
      <c r="H17" s="286">
        <f t="shared" si="2"/>
        <v>2.93</v>
      </c>
      <c r="I17" s="290"/>
      <c r="J17" s="290">
        <f t="shared" si="3"/>
        <v>2.93</v>
      </c>
      <c r="K17" s="291"/>
      <c r="L17" s="292"/>
      <c r="M17" s="293"/>
      <c r="N17" s="293"/>
      <c r="O17" s="294"/>
      <c r="P17" s="293"/>
      <c r="Q17" s="232"/>
      <c r="R17" s="213"/>
      <c r="S17" s="232"/>
      <c r="T17" s="232"/>
      <c r="U17" s="295"/>
      <c r="V17" s="296"/>
      <c r="W17" s="391"/>
    </row>
  </sheetData>
  <protectedRanges>
    <protectedRange sqref="R4:T4 V5:W17" name="Rozstęp2"/>
    <protectedRange sqref="U3" name="Rozstęp1_1_1_1"/>
  </protectedRanges>
  <customSheetViews>
    <customSheetView guid="{2B460A1A-BBF0-4786-9E04-F69A345E6DAD}" scale="85" showPageBreaks="1" fitToPage="1" printArea="1">
      <selection activeCell="F46" sqref="F46"/>
      <pageMargins left="0.17" right="0.17" top="0.47244094488188981" bottom="0.19685039370078741" header="0.15748031496062992" footer="0.31496062992125984"/>
      <pageSetup paperSize="9" scale="55" orientation="landscape" r:id="rId1"/>
    </customSheetView>
    <customSheetView guid="{4BB1F9C1-C935-4556-9D83-D4ACB0B9E648}" scale="85" fitToPage="1">
      <selection activeCell="S5" sqref="S5"/>
      <pageMargins left="0.17" right="0.17" top="0.47244094488188981" bottom="0.19685039370078741" header="0.15748031496062992" footer="0.31496062992125984"/>
      <pageSetup paperSize="9" scale="55" orientation="landscape" r:id="rId2"/>
    </customSheetView>
    <customSheetView guid="{F6F71843-C8E6-4AE9-8201-F30A1C036422}" scale="85" fitToPage="1">
      <selection activeCell="V3" sqref="V3:W17"/>
      <pageMargins left="0.17" right="0.17" top="0.47244094488188981" bottom="0.19685039370078741" header="0.15748031496062992" footer="0.31496062992125984"/>
      <pageSetup paperSize="9" scale="52" orientation="landscape" r:id="rId3"/>
    </customSheetView>
    <customSheetView guid="{C1506A67-834F-4B3B-989D-140BC2886E12}" scale="85" fitToPage="1">
      <selection activeCell="S5" sqref="S5"/>
      <pageMargins left="0.17" right="0.17" top="0.47244094488188981" bottom="0.19685039370078741" header="0.15748031496062992" footer="0.31496062992125984"/>
      <pageSetup paperSize="9" scale="55" orientation="landscape" r:id="rId4"/>
    </customSheetView>
  </customSheetViews>
  <conditionalFormatting sqref="H5:J17">
    <cfRule type="cellIs" dxfId="0" priority="1" operator="lessThan">
      <formula>0</formula>
    </cfRule>
  </conditionalFormatting>
  <pageMargins left="0.17" right="0.17" top="0.47244094488188981" bottom="0.19685039370078741" header="0.15748031496062992" footer="0.31496062992125984"/>
  <pageSetup paperSize="9" scale="55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CZ.1 ro2 Bielany</vt:lpstr>
      <vt:lpstr>CZ.2 ro3 Wola</vt:lpstr>
      <vt:lpstr>CZ.3 ro3 Bemowo </vt:lpstr>
      <vt:lpstr>CZ.4 ro5 Ochota</vt:lpstr>
      <vt:lpstr>CZ.5 ro5 Ursus</vt:lpstr>
      <vt:lpstr>CZ.6 ro5 Włochy</vt:lpstr>
      <vt:lpstr>CZ.7 ro9 Wawer</vt:lpstr>
      <vt:lpstr>CZ.8 ro9 Wesoła</vt:lpstr>
      <vt:lpstr>CZ.9 ro9 Rembertów</vt:lpstr>
      <vt:lpstr>'CZ.1 ro2 Bielany'!Obszar_wydruku</vt:lpstr>
      <vt:lpstr>'CZ.2 ro3 Wola'!Obszar_wydruku</vt:lpstr>
      <vt:lpstr>'CZ.3 ro3 Bemowo '!Obszar_wydruku</vt:lpstr>
      <vt:lpstr>'CZ.4 ro5 Ochota'!Obszar_wydruku</vt:lpstr>
      <vt:lpstr>'CZ.5 ro5 Ursus'!Obszar_wydruku</vt:lpstr>
      <vt:lpstr>'CZ.6 ro5 Włochy'!Obszar_wydruku</vt:lpstr>
      <vt:lpstr>'CZ.7 ro9 Wawer'!Obszar_wydruku</vt:lpstr>
      <vt:lpstr>'CZ.8 ro9 Wesoła'!Obszar_wydruku</vt:lpstr>
      <vt:lpstr>'CZ.9 ro9 Rembertów'!Obszar_wydruku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akranz</dc:creator>
  <cp:lastModifiedBy>Stokowska-Puchalska Magdalena</cp:lastModifiedBy>
  <cp:lastPrinted>2019-07-16T12:32:35Z</cp:lastPrinted>
  <dcterms:created xsi:type="dcterms:W3CDTF">2015-06-29T09:47:58Z</dcterms:created>
  <dcterms:modified xsi:type="dcterms:W3CDTF">2019-08-23T12:18:06Z</dcterms:modified>
</cp:coreProperties>
</file>